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3935" windowHeight="5835"/>
  </bookViews>
  <sheets>
    <sheet name="SP2024" sheetId="1" r:id="rId1"/>
  </sheets>
  <definedNames>
    <definedName name="_xlnm._FilterDatabase" localSheetId="0" hidden="1">'SP2024'!$B$16:$B$16</definedName>
    <definedName name="_xlnm.Print_Area" localSheetId="0">'SP2024'!$A$2:$O$122</definedName>
  </definedNames>
  <calcPr calcId="145621"/>
</workbook>
</file>

<file path=xl/calcChain.xml><?xml version="1.0" encoding="utf-8"?>
<calcChain xmlns="http://schemas.openxmlformats.org/spreadsheetml/2006/main">
  <c r="J94" i="1" l="1"/>
  <c r="G93" i="1"/>
  <c r="K18" i="1" l="1"/>
  <c r="H25" i="1" s="1"/>
  <c r="J37" i="1"/>
  <c r="G18" i="1" l="1"/>
  <c r="G17" i="1"/>
  <c r="A6" i="1" l="1"/>
  <c r="K108" i="1"/>
  <c r="J50" i="1" l="1"/>
  <c r="J44" i="1"/>
  <c r="J45" i="1"/>
  <c r="J46" i="1"/>
  <c r="J47" i="1"/>
  <c r="J48" i="1"/>
  <c r="J49" i="1"/>
  <c r="J43" i="1"/>
  <c r="J86" i="1"/>
  <c r="K42" i="1" l="1"/>
  <c r="I67" i="1"/>
  <c r="K35" i="1" l="1"/>
  <c r="H120" i="1" l="1"/>
  <c r="H121" i="1" l="1"/>
  <c r="F10" i="1"/>
  <c r="K66" i="1"/>
  <c r="I62" i="1"/>
  <c r="K61" i="1" s="1"/>
  <c r="I58" i="1"/>
  <c r="K57" i="1" s="1"/>
  <c r="I113" i="1" l="1"/>
  <c r="I102" i="1" l="1"/>
  <c r="I101" i="1"/>
  <c r="I100" i="1"/>
  <c r="K99" i="1" s="1"/>
  <c r="I40" i="1" l="1"/>
  <c r="J40" i="1" s="1"/>
  <c r="K37" i="1" s="1"/>
  <c r="I53" i="1"/>
  <c r="K31" i="1"/>
  <c r="I26" i="1"/>
  <c r="K25" i="1" s="1"/>
  <c r="K52" i="1" l="1"/>
  <c r="I29" i="1"/>
  <c r="K28" i="1" s="1"/>
  <c r="I86" i="1"/>
  <c r="I88" i="1"/>
  <c r="I81" i="1"/>
  <c r="K80" i="1" s="1"/>
  <c r="I77" i="1"/>
  <c r="K76" i="1" s="1"/>
  <c r="I73" i="1"/>
  <c r="K72" i="1" s="1"/>
  <c r="I95" i="1"/>
  <c r="I94" i="1"/>
  <c r="I92" i="1"/>
  <c r="K85" i="1" l="1"/>
  <c r="K91" i="1"/>
  <c r="J111" i="1" s="1"/>
</calcChain>
</file>

<file path=xl/sharedStrings.xml><?xml version="1.0" encoding="utf-8"?>
<sst xmlns="http://schemas.openxmlformats.org/spreadsheetml/2006/main" count="238" uniqueCount="178">
  <si>
    <t>NOM et Prénom :</t>
  </si>
  <si>
    <t>Oui ou non</t>
  </si>
  <si>
    <t>Oui</t>
  </si>
  <si>
    <t>Non</t>
  </si>
  <si>
    <t>Faculté</t>
  </si>
  <si>
    <t>Département :</t>
  </si>
  <si>
    <t>Faculté des Sciences Exactes</t>
  </si>
  <si>
    <t>Faculté de Technologie</t>
  </si>
  <si>
    <t>Faculté des Sciences de la Nature et de la Vie</t>
  </si>
  <si>
    <t>Faculté de Droit et des Sciences Politiques</t>
  </si>
  <si>
    <t>Faculté des Lettres et des Langues</t>
  </si>
  <si>
    <t>Faculté des Sciences Economiques, Commerciales et des Sciences de Gestion</t>
  </si>
  <si>
    <t>Faculté des Sciences Humaines et Sociales</t>
  </si>
  <si>
    <t>Type de mobilité :</t>
  </si>
  <si>
    <t>au</t>
  </si>
  <si>
    <t>Dates (Période) du séjour :              Du</t>
  </si>
  <si>
    <t xml:space="preserve">J'atteste que le nom de l'Université de Bejaia figure dans chacune de ces communications : </t>
  </si>
  <si>
    <t>jj/mm/aaaa</t>
  </si>
  <si>
    <t>Veuillez indiquer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</si>
  <si>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</si>
  <si>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t>Oui ou Non ?</t>
  </si>
  <si>
    <t>0-1000</t>
  </si>
  <si>
    <t>Nombre de Points</t>
  </si>
  <si>
    <t>0-3</t>
  </si>
  <si>
    <t>0-2</t>
  </si>
  <si>
    <r>
      <t xml:space="preserve">Communications 
</t>
    </r>
    <r>
      <rPr>
        <b/>
        <sz val="11"/>
        <color rgb="FFFF0000"/>
        <rFont val="Tahoma"/>
        <family val="2"/>
      </rPr>
      <t>Nationales</t>
    </r>
  </si>
  <si>
    <r>
      <t>Nombre de publications (</t>
    </r>
    <r>
      <rPr>
        <b/>
        <sz val="11"/>
        <color rgb="FFFF0000"/>
        <rFont val="Tahoma"/>
        <family val="2"/>
      </rPr>
      <t>Max.02</t>
    </r>
    <r>
      <rPr>
        <b/>
        <sz val="11"/>
        <color rgb="FF0000FF"/>
        <rFont val="Tahoma"/>
        <family val="2"/>
      </rPr>
      <t>) :</t>
    </r>
  </si>
  <si>
    <t>Aucune</t>
  </si>
  <si>
    <t xml:space="preserve"> Centre d'Appui à la Technologie et à l'Innovation(CATI) </t>
  </si>
  <si>
    <t xml:space="preserve"> Club de Recherche d'Emploi (CRE)</t>
  </si>
  <si>
    <t xml:space="preserve"> Centre Des Carrières (CDC)</t>
  </si>
  <si>
    <t xml:space="preserve"> Incubateur de l'Université</t>
  </si>
  <si>
    <t>après la dernière sortie.</t>
  </si>
  <si>
    <t>Nombre de documents validés par le CSF :</t>
  </si>
  <si>
    <t>Nombre d'ouvrages publiés :</t>
  </si>
  <si>
    <t>Parmi ces ouvrages :</t>
  </si>
  <si>
    <t>Conseil Scientifique de la Faculté (CSF)</t>
  </si>
  <si>
    <t>"Oui" ou "Non" ?</t>
  </si>
  <si>
    <t>Si "Oui", lequel ?</t>
  </si>
  <si>
    <t>Programme de mobilité à l'étranger de l'année 2024</t>
  </si>
  <si>
    <t>Fait le :</t>
  </si>
  <si>
    <t>………………………</t>
  </si>
  <si>
    <t>Stage de Perfectionnement (SP)</t>
  </si>
  <si>
    <t>Participation à une Manifestation Scientifique (PMS)</t>
  </si>
  <si>
    <r>
      <t xml:space="preserve">Occupez-vous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un poste supérieur ? </t>
    </r>
  </si>
  <si>
    <t>Conformément à l’annexe de l'arrêté ministériel n°255 du 25/02/2024</t>
  </si>
  <si>
    <t>A masquer !
……..&gt;</t>
  </si>
  <si>
    <r>
      <t xml:space="preserve">Sous-total 
des points 
(par rubrique)
 </t>
    </r>
    <r>
      <rPr>
        <sz val="11"/>
        <color rgb="FFFF0000"/>
        <rFont val="Tahoma"/>
        <family val="2"/>
      </rPr>
      <t>....</t>
    </r>
    <r>
      <rPr>
        <b/>
        <sz val="11"/>
        <color rgb="FFFF0000"/>
        <rFont val="Symbol"/>
        <family val="1"/>
        <charset val="2"/>
      </rPr>
      <t xml:space="preserve">¯....    </t>
    </r>
  </si>
  <si>
    <t>Après vérification de tous les renseignements portés sur la présente grille, conformément à l'arrêté ministériel n°255 du 25/02/2024.</t>
  </si>
  <si>
    <t>Signature</t>
  </si>
  <si>
    <t>Total des points validés</t>
  </si>
  <si>
    <t>Observation</t>
  </si>
  <si>
    <t>Veuillez sélectionner le type de mobilité</t>
  </si>
  <si>
    <t>Veuillez sélectionner votre Faculté de rattachement administratif</t>
  </si>
  <si>
    <t>0-4</t>
  </si>
  <si>
    <r>
      <t>Nombre de Points (</t>
    </r>
    <r>
      <rPr>
        <sz val="11"/>
        <color rgb="FFFF0000"/>
        <rFont val="Tahoma"/>
        <family val="2"/>
      </rPr>
      <t>6 Points/Comm.</t>
    </r>
    <r>
      <rPr>
        <sz val="11"/>
        <rFont val="Tahoma"/>
        <family val="2"/>
      </rPr>
      <t>) :</t>
    </r>
  </si>
  <si>
    <r>
      <t xml:space="preserve">   Indiquer par</t>
    </r>
    <r>
      <rPr>
        <b/>
        <sz val="11"/>
        <color rgb="FF0000FF"/>
        <rFont val="Tahoma"/>
        <family val="2"/>
      </rPr>
      <t xml:space="preserve"> "Oui"</t>
    </r>
    <r>
      <rPr>
        <b/>
        <sz val="11"/>
        <color theme="1"/>
        <rFont val="Tahoma"/>
        <family val="2"/>
      </rPr>
      <t xml:space="preserve"> si vous êtes membre dans chacune des structures suivantes :</t>
    </r>
  </si>
  <si>
    <r>
      <rPr>
        <b/>
        <u/>
        <sz val="11"/>
        <rFont val="Tahoma"/>
        <family val="2"/>
      </rPr>
      <t>Autres structures Non citées</t>
    </r>
    <r>
      <rPr>
        <b/>
        <sz val="11"/>
        <rFont val="Tahoma"/>
        <family val="2"/>
      </rPr>
      <t>:</t>
    </r>
    <r>
      <rPr>
        <b/>
        <sz val="11"/>
        <color rgb="FF0000FF"/>
        <rFont val="Tahoma"/>
        <family val="2"/>
      </rPr>
      <t xml:space="preserve"> indiquer le nombre de structures où vous êtes membre:</t>
    </r>
  </si>
  <si>
    <r>
      <t>Nombre de Points (</t>
    </r>
    <r>
      <rPr>
        <sz val="11"/>
        <color rgb="FFFF0000"/>
        <rFont val="Tahoma"/>
        <family val="2"/>
      </rPr>
      <t>05 Points/Ouvrage</t>
    </r>
    <r>
      <rPr>
        <sz val="11"/>
        <rFont val="Tahoma"/>
        <family val="2"/>
      </rPr>
      <t>) :</t>
    </r>
  </si>
  <si>
    <t xml:space="preserve"> Bureau de Liaison Université – Entreprises (BLUE)</t>
  </si>
  <si>
    <t xml:space="preserve"> Bureau de Transfert de Technologie (BuTT)</t>
  </si>
  <si>
    <r>
      <t>Nombre de Points (</t>
    </r>
    <r>
      <rPr>
        <sz val="11"/>
        <color rgb="FFFF0000"/>
        <rFont val="Tahoma"/>
        <family val="2"/>
      </rPr>
      <t>3 Points/Polycopié</t>
    </r>
    <r>
      <rPr>
        <b/>
        <sz val="11"/>
        <rFont val="Tahoma"/>
        <family val="2"/>
      </rPr>
      <t>):</t>
    </r>
  </si>
  <si>
    <t>Parmi ces polycopiés :</t>
  </si>
  <si>
    <t xml:space="preserve">Combien sont-ils rédigés en "anglais" ?  </t>
  </si>
  <si>
    <t xml:space="preserve">Combien sont-ils rédigés en "anglais" ? </t>
  </si>
  <si>
    <r>
      <t xml:space="preserve">Combien de matières sont-elles enseignées en "anglais"? </t>
    </r>
    <r>
      <rPr>
        <sz val="10"/>
        <color rgb="FFFF0000"/>
        <rFont val="Tahoma"/>
        <family val="2"/>
      </rPr>
      <t>(A l’exception des enseignements dispensés exclusivement en langue anglaise)</t>
    </r>
    <r>
      <rPr>
        <sz val="10"/>
        <color rgb="FF0000FF"/>
        <rFont val="Tahoma"/>
        <family val="2"/>
      </rPr>
      <t xml:space="preserve"> </t>
    </r>
  </si>
  <si>
    <t>Nbre de Points suppl.</t>
  </si>
  <si>
    <t>……………………………………………</t>
  </si>
  <si>
    <r>
      <t xml:space="preserve">Polycopiés Pédagogiques
</t>
    </r>
    <r>
      <rPr>
        <b/>
        <i/>
        <sz val="11"/>
        <color theme="1"/>
        <rFont val="Tahoma"/>
        <family val="2"/>
      </rPr>
      <t xml:space="preserve">
  (Justificatif: Extrait de PV, Décision ou Attestation)
</t>
    </r>
    <r>
      <rPr>
        <i/>
        <sz val="11"/>
        <color theme="1"/>
        <rFont val="Tahoma"/>
        <family val="2"/>
      </rPr>
      <t xml:space="preserve"> </t>
    </r>
    <r>
      <rPr>
        <i/>
        <sz val="11"/>
        <color rgb="FFFF0000"/>
        <rFont val="Tahoma"/>
        <family val="2"/>
      </rPr>
      <t>+2 Points/document</t>
    </r>
    <r>
      <rPr>
        <i/>
        <sz val="11"/>
        <color theme="1"/>
        <rFont val="Tahoma"/>
        <family val="2"/>
      </rPr>
      <t xml:space="preserve"> s'il est "rédigé en langue anglaise"
</t>
    </r>
    <r>
      <rPr>
        <i/>
        <sz val="11"/>
        <color rgb="FFFF0000"/>
        <rFont val="Tahoma"/>
        <family val="2"/>
      </rPr>
      <t xml:space="preserve">+2 Points/document </t>
    </r>
    <r>
      <rPr>
        <i/>
        <sz val="11"/>
        <color theme="1"/>
        <rFont val="Tahoma"/>
        <family val="2"/>
      </rPr>
      <t>si le cours est "Enseigné en langue anglaise"</t>
    </r>
  </si>
  <si>
    <r>
      <t>Nombre de Points (</t>
    </r>
    <r>
      <rPr>
        <sz val="11"/>
        <color rgb="FFFF0000"/>
        <rFont val="Tahoma"/>
        <family val="2"/>
      </rPr>
      <t>03 - Nombre de séjours</t>
    </r>
    <r>
      <rPr>
        <sz val="11"/>
        <rFont val="Tahoma"/>
        <family val="2"/>
      </rPr>
      <t>) :</t>
    </r>
  </si>
  <si>
    <t>II. Critères d'évaluation</t>
  </si>
  <si>
    <t>Statut :</t>
  </si>
  <si>
    <t>Année de la 1ère Inscription en doctorat</t>
  </si>
  <si>
    <t>Veuillez sélectionner l'année</t>
  </si>
  <si>
    <t>En Sciences (Classique)</t>
  </si>
  <si>
    <t>3ème Cycle (LMD)</t>
  </si>
  <si>
    <t>Type de doctorat</t>
  </si>
  <si>
    <t>Veuillez sélectionner le type</t>
  </si>
  <si>
    <t>Enseignant-chercheur inscrit en thèse</t>
  </si>
  <si>
    <t>Doctorant non-salarié</t>
  </si>
  <si>
    <t>Statut</t>
  </si>
  <si>
    <t>Veuillez sélectionner votre statut</t>
  </si>
  <si>
    <t>Année de la 1ère inscription :</t>
  </si>
  <si>
    <t>I. Identification du candidat (Doctorant)</t>
  </si>
  <si>
    <t>Spécialité :</t>
  </si>
  <si>
    <t>Type :</t>
  </si>
  <si>
    <r>
      <t>Nombre de Points (</t>
    </r>
    <r>
      <rPr>
        <sz val="11"/>
        <color rgb="FFFF0000"/>
        <rFont val="Tahoma"/>
        <family val="2"/>
      </rPr>
      <t>02 Points/inscription</t>
    </r>
    <r>
      <rPr>
        <sz val="11"/>
        <rFont val="Tahoma"/>
        <family val="2"/>
      </rPr>
      <t>) :</t>
    </r>
  </si>
  <si>
    <t>Nombre de Sorties :</t>
  </si>
  <si>
    <t>effectuée(s) depuis janvier 2021.</t>
  </si>
  <si>
    <r>
      <t>Nombre de Points (</t>
    </r>
    <r>
      <rPr>
        <sz val="11"/>
        <color rgb="FFFF0000"/>
        <rFont val="Tahoma"/>
        <family val="2"/>
      </rPr>
      <t>05 Points/Prix</t>
    </r>
    <r>
      <rPr>
        <sz val="11"/>
        <rFont val="Tahoma"/>
        <family val="2"/>
      </rPr>
      <t>) :</t>
    </r>
  </si>
  <si>
    <r>
      <rPr>
        <b/>
        <u/>
        <sz val="11"/>
        <color rgb="FFCC00FF"/>
        <rFont val="Tahoma"/>
        <family val="2"/>
      </rPr>
      <t>Dernière sortie à l'Etranger</t>
    </r>
    <r>
      <rPr>
        <b/>
        <sz val="11"/>
        <color rgb="FFCC00FF"/>
        <rFont val="Tahoma"/>
        <family val="2"/>
      </rPr>
      <t xml:space="preserve"> (</t>
    </r>
    <r>
      <rPr>
        <b/>
        <u/>
        <sz val="11"/>
        <color rgb="FFCC00FF"/>
        <rFont val="Tahoma"/>
        <family val="2"/>
      </rPr>
      <t>tout type de mobilité</t>
    </r>
    <r>
      <rPr>
        <b/>
        <sz val="11"/>
        <color rgb="FFCC00FF"/>
        <rFont val="Tahoma"/>
        <family val="2"/>
      </rPr>
      <t xml:space="preserve">) dans le cadre du programme de mobilité/perfectionnement </t>
    </r>
  </si>
  <si>
    <r>
      <t>Nombre d'inscriptions consécutives</t>
    </r>
    <r>
      <rPr>
        <sz val="11"/>
        <color theme="1"/>
        <rFont val="Tahoma"/>
        <family val="2"/>
      </rPr>
      <t/>
    </r>
  </si>
  <si>
    <t>Nombre de mémoires encadrés :</t>
  </si>
  <si>
    <t>Prix (Distinctions)
(Réalisations scientifiques)</t>
  </si>
  <si>
    <r>
      <t>Poste Supérieur
(</t>
    </r>
    <r>
      <rPr>
        <b/>
        <sz val="11"/>
        <color rgb="FFFF0000"/>
        <rFont val="Tahoma"/>
        <family val="2"/>
      </rPr>
      <t>Organique</t>
    </r>
    <r>
      <rPr>
        <b/>
        <sz val="11"/>
        <color theme="1"/>
        <rFont val="Tahoma"/>
        <family val="2"/>
      </rPr>
      <t>/</t>
    </r>
    <r>
      <rPr>
        <b/>
        <sz val="11"/>
        <color rgb="FFFF0000"/>
        <rFont val="Tahoma"/>
        <family val="2"/>
      </rPr>
      <t>Fonctionnel</t>
    </r>
    <r>
      <rPr>
        <b/>
        <sz val="11"/>
        <color theme="1"/>
        <rFont val="Tahoma"/>
        <family val="2"/>
      </rPr>
      <t xml:space="preserve">)
</t>
    </r>
    <r>
      <rPr>
        <sz val="11"/>
        <color rgb="FFFF0000"/>
        <rFont val="Tahoma"/>
        <family val="2"/>
      </rPr>
      <t>(05 Points)</t>
    </r>
  </si>
  <si>
    <t>Nombre de Publications :</t>
  </si>
  <si>
    <r>
      <t>Nombre de Points (</t>
    </r>
    <r>
      <rPr>
        <sz val="11"/>
        <color rgb="FFFF0000"/>
        <rFont val="Tahoma"/>
        <family val="2"/>
      </rPr>
      <t>15 Points/Publication</t>
    </r>
    <r>
      <rPr>
        <sz val="11"/>
        <rFont val="Tahoma"/>
        <family val="2"/>
      </rPr>
      <t>) :</t>
    </r>
  </si>
  <si>
    <t>Publications
de Catégorie "A"</t>
  </si>
  <si>
    <t>Publications
de Catégorie "B"</t>
  </si>
  <si>
    <r>
      <t>Nombre de Points (</t>
    </r>
    <r>
      <rPr>
        <sz val="11"/>
        <color rgb="FFFF0000"/>
        <rFont val="Tahoma"/>
        <family val="2"/>
      </rPr>
      <t>10 Points/Publication</t>
    </r>
    <r>
      <rPr>
        <sz val="11"/>
        <rFont val="Tahoma"/>
        <family val="2"/>
      </rPr>
      <t>) :</t>
    </r>
  </si>
  <si>
    <t>Publications
de Catégorie "C"</t>
  </si>
  <si>
    <r>
      <t>Nombre de Points (</t>
    </r>
    <r>
      <rPr>
        <sz val="11"/>
        <color rgb="FFFF0000"/>
        <rFont val="Tahoma"/>
        <family val="2"/>
      </rPr>
      <t>05 Points/Publication</t>
    </r>
    <r>
      <rPr>
        <sz val="11"/>
        <rFont val="Tahoma"/>
        <family val="2"/>
      </rPr>
      <t>) :</t>
    </r>
  </si>
  <si>
    <r>
      <t xml:space="preserve">Les publications doivent </t>
    </r>
    <r>
      <rPr>
        <b/>
        <i/>
        <u/>
        <sz val="10"/>
        <color rgb="FFFF0000"/>
        <rFont val="Tahoma"/>
        <family val="2"/>
      </rPr>
      <t>satisfaire les mêmes conditions de recevabilité que celles exigées pour la soutenance d'une thèse de doctorat</t>
    </r>
    <r>
      <rPr>
        <b/>
        <i/>
        <sz val="10"/>
        <color rgb="FFFF0000"/>
        <rFont val="Tahoma"/>
        <family val="2"/>
      </rPr>
      <t>. 
Le nom de l'Université de Bejaia doit figurer dans chacune de ces publications.</t>
    </r>
  </si>
  <si>
    <r>
      <t>Enseignements mis en ligne 
en "</t>
    </r>
    <r>
      <rPr>
        <b/>
        <u/>
        <sz val="11"/>
        <color rgb="FFFF0000"/>
        <rFont val="Tahoma"/>
        <family val="2"/>
      </rPr>
      <t>Mode accès ouvert</t>
    </r>
    <r>
      <rPr>
        <b/>
        <sz val="11"/>
        <color theme="1"/>
        <rFont val="Tahoma"/>
        <family val="2"/>
      </rPr>
      <t xml:space="preserve">" 
sur la Plateforme e-Learning
</t>
    </r>
    <r>
      <rPr>
        <sz val="11"/>
        <color rgb="FFFF0000"/>
        <rFont val="Tahoma"/>
        <family val="2"/>
      </rPr>
      <t xml:space="preserve">(Cours: </t>
    </r>
    <r>
      <rPr>
        <i/>
        <sz val="11"/>
        <color rgb="FFFF0000"/>
        <rFont val="Tahoma"/>
        <family val="2"/>
      </rPr>
      <t>02 Points)
 (TD: 01 Point)  (TP : 01 Point)</t>
    </r>
  </si>
  <si>
    <r>
      <rPr>
        <b/>
        <sz val="11"/>
        <rFont val="Tahoma"/>
        <family val="2"/>
      </rP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rFont val="Tahoma"/>
        <family val="2"/>
      </rPr>
      <t xml:space="preserve">si vous êtes </t>
    </r>
    <r>
      <rPr>
        <b/>
        <u/>
        <sz val="11"/>
        <rFont val="Tahoma"/>
        <family val="2"/>
      </rPr>
      <t>Doctorant(e) 05 étoiles</t>
    </r>
    <r>
      <rPr>
        <b/>
        <sz val="11"/>
        <rFont val="Tahoma"/>
        <family val="2"/>
      </rPr>
      <t xml:space="preserve"> (obtenues dans le cycle Master) </t>
    </r>
    <r>
      <rPr>
        <sz val="11"/>
        <rFont val="Tahoma"/>
        <family val="2"/>
      </rPr>
      <t xml:space="preserve">(Fournir le justificatif d'obtention des étoiles) </t>
    </r>
    <r>
      <rPr>
        <sz val="11"/>
        <color rgb="FFFF0000"/>
        <rFont val="Tahoma"/>
        <family val="2"/>
      </rPr>
      <t xml:space="preserve">(/05 Points) </t>
    </r>
  </si>
  <si>
    <r>
      <rPr>
        <b/>
        <sz val="12"/>
        <color rgb="FFCC00FF"/>
        <rFont val="Symbol"/>
        <family val="1"/>
        <charset val="2"/>
      </rPr>
      <t>·</t>
    </r>
    <r>
      <rPr>
        <b/>
        <sz val="13.8"/>
        <color rgb="FFCC00FF"/>
        <rFont val="Tahoma"/>
        <family val="2"/>
      </rPr>
      <t xml:space="preserve"> </t>
    </r>
    <r>
      <rPr>
        <b/>
        <sz val="12"/>
        <color rgb="FFCC00FF"/>
        <rFont val="Tahoma"/>
        <family val="2"/>
      </rPr>
      <t>Projet “Diplôme/Startup” dans l'Incubateur de l'université</t>
    </r>
  </si>
  <si>
    <r>
      <rPr>
        <b/>
        <sz val="12"/>
        <color rgb="FFCC00FF"/>
        <rFont val="Symbol"/>
        <family val="1"/>
        <charset val="2"/>
      </rPr>
      <t>·</t>
    </r>
    <r>
      <rPr>
        <b/>
        <sz val="13.8"/>
        <color rgb="FFCC00FF"/>
        <rFont val="Tahoma"/>
        <family val="2"/>
      </rPr>
      <t xml:space="preserve"> </t>
    </r>
    <r>
      <rPr>
        <b/>
        <sz val="12"/>
        <color rgb="FFCC00FF"/>
        <rFont val="Tahoma"/>
        <family val="2"/>
      </rPr>
      <t xml:space="preserve">Participation à la mise en œuvre des mécanismes de l'arrêté n°1275 </t>
    </r>
  </si>
  <si>
    <r>
      <rPr>
        <b/>
        <sz val="11"/>
        <rFont val="Tahoma"/>
        <family val="2"/>
      </rP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rFont val="Tahoma"/>
        <family val="2"/>
      </rPr>
      <t xml:space="preserve">si vous avez participé à la mise en œuvre des mécanismes de l'arrêté n°1275 </t>
    </r>
    <r>
      <rPr>
        <sz val="11"/>
        <rFont val="Tahoma"/>
        <family val="2"/>
      </rPr>
      <t xml:space="preserve">(Fournir le justificatif ) </t>
    </r>
    <r>
      <rPr>
        <sz val="11"/>
        <color rgb="FFFF0000"/>
        <rFont val="Tahoma"/>
        <family val="2"/>
      </rPr>
      <t xml:space="preserve">(/05 Points) </t>
    </r>
  </si>
  <si>
    <t>Nombre de Distinctions :</t>
  </si>
  <si>
    <r>
      <t xml:space="preserve">Communications
</t>
    </r>
    <r>
      <rPr>
        <b/>
        <sz val="11"/>
        <color rgb="FFFF0000"/>
        <rFont val="Tahoma"/>
        <family val="2"/>
      </rPr>
      <t>Indexées (Scopus, WOS)</t>
    </r>
  </si>
  <si>
    <r>
      <t xml:space="preserve">Communications
</t>
    </r>
    <r>
      <rPr>
        <b/>
        <sz val="11"/>
        <color rgb="FFFF0000"/>
        <rFont val="Tahoma"/>
        <family val="2"/>
      </rPr>
      <t>Non-Indexées</t>
    </r>
    <r>
      <rPr>
        <b/>
        <sz val="11"/>
        <rFont val="Tahoma"/>
        <family val="2"/>
      </rPr>
      <t xml:space="preserve"> </t>
    </r>
  </si>
  <si>
    <r>
      <rPr>
        <sz val="11"/>
        <color rgb="FFCC00FF"/>
        <rFont val="Symbol"/>
        <family val="1"/>
        <charset val="2"/>
      </rPr>
      <t>·</t>
    </r>
    <r>
      <rPr>
        <sz val="12.65"/>
        <color rgb="FFCC00FF"/>
        <rFont val="Tahoma"/>
        <family val="2"/>
      </rPr>
      <t xml:space="preserve"> </t>
    </r>
    <r>
      <rPr>
        <b/>
        <sz val="11"/>
        <color rgb="FFCC00FF"/>
        <rFont val="Tahoma"/>
        <family val="2"/>
      </rPr>
      <t xml:space="preserve">Communications nationales 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</si>
  <si>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"</t>
    </r>
    <r>
      <rPr>
        <i/>
        <sz val="11"/>
        <color rgb="FF0000FF"/>
        <rFont val="Tahoma"/>
        <family val="2"/>
      </rPr>
      <t>déjà enseignée</t>
    </r>
    <r>
      <rPr>
        <i/>
        <sz val="11"/>
        <rFont val="Tahoma"/>
        <family val="2"/>
      </rPr>
      <t>" et/ou "</t>
    </r>
    <r>
      <rPr>
        <i/>
        <sz val="11"/>
        <color rgb="FF0000FF"/>
        <rFont val="Tahoma"/>
        <family val="2"/>
      </rPr>
      <t>son enseignement est en cours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</si>
  <si>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couvre "</t>
    </r>
    <r>
      <rPr>
        <i/>
        <sz val="11"/>
        <color rgb="FF0000FF"/>
        <rFont val="Tahoma"/>
        <family val="2"/>
      </rPr>
      <t>le "programme complet</t>
    </r>
    <r>
      <rPr>
        <i/>
        <sz val="11"/>
        <rFont val="Tahoma"/>
        <family val="2"/>
      </rPr>
      <t>", "</t>
    </r>
    <r>
      <rPr>
        <i/>
        <sz val="11"/>
        <color rgb="FF0000FF"/>
        <rFont val="Tahoma"/>
        <family val="2"/>
      </rPr>
      <t>conformément à  l'offre de formation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</si>
  <si>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en "</t>
    </r>
    <r>
      <rPr>
        <i/>
        <sz val="11"/>
        <color rgb="FF0000FF"/>
        <rFont val="Tahoma"/>
        <family val="2"/>
      </rPr>
      <t>mode accès ouvert sur e-Learning</t>
    </r>
    <r>
      <rPr>
        <i/>
        <sz val="11"/>
        <rFont val="Tahoma"/>
        <family val="2"/>
      </rPr>
      <t>" , dans sa "</t>
    </r>
    <r>
      <rPr>
        <i/>
        <sz val="11"/>
        <color rgb="FF0000FF"/>
        <rFont val="Tahoma"/>
        <family val="2"/>
      </rPr>
      <t>version définitive</t>
    </r>
    <r>
      <rPr>
        <i/>
        <sz val="11"/>
        <rFont val="Tahoma"/>
        <family val="2"/>
      </rPr>
      <t>"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</si>
  <si>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</si>
  <si>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r>
      <rPr>
        <b/>
        <sz val="11"/>
        <rFont val="Tahoma"/>
        <family val="2"/>
      </rP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rFont val="Tahoma"/>
        <family val="2"/>
      </rPr>
      <t xml:space="preserve">si vous avez </t>
    </r>
    <r>
      <rPr>
        <b/>
        <u/>
        <sz val="11"/>
        <rFont val="Tahoma"/>
        <family val="2"/>
      </rPr>
      <t>réalisé un projet “Diplôme/Startup” durant votre formation en Master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(Fournir le justificatif) </t>
    </r>
    <r>
      <rPr>
        <sz val="11"/>
        <color rgb="FFFF0000"/>
        <rFont val="Tahoma"/>
        <family val="2"/>
      </rPr>
      <t xml:space="preserve">(/05 Points) 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</si>
  <si>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Non-indexées</t>
    </r>
    <r>
      <rPr>
        <b/>
        <sz val="11"/>
        <color rgb="FF0000FF"/>
        <rFont val="Tahoma"/>
        <family val="2"/>
      </rPr>
      <t>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</si>
  <si>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indexées</t>
    </r>
    <r>
      <rPr>
        <b/>
        <sz val="11"/>
        <color rgb="FF0000FF"/>
        <rFont val="Tahoma"/>
        <family val="2"/>
      </rPr>
      <t>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</si>
  <si>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Nationales</t>
    </r>
    <r>
      <rPr>
        <b/>
        <sz val="11"/>
        <color rgb="FF0000FF"/>
        <rFont val="Tahoma"/>
        <family val="2"/>
      </rPr>
      <t>:</t>
    </r>
  </si>
  <si>
    <r>
      <t xml:space="preserve">Ouvrages publiés
</t>
    </r>
    <r>
      <rPr>
        <b/>
        <u/>
        <sz val="11"/>
        <color theme="1"/>
        <rFont val="Tahoma"/>
        <family val="2"/>
      </rPr>
      <t>dans la spécialité</t>
    </r>
    <r>
      <rPr>
        <b/>
        <sz val="11"/>
        <color theme="1"/>
        <rFont val="Tahoma"/>
        <family val="2"/>
      </rPr>
      <t xml:space="preserve"> 
(avec un n° d'ISBN)</t>
    </r>
    <r>
      <rPr>
        <b/>
        <i/>
        <sz val="11"/>
        <color theme="1"/>
        <rFont val="Tahoma"/>
        <family val="2"/>
      </rPr>
      <t xml:space="preserve">
</t>
    </r>
    <r>
      <rPr>
        <i/>
        <sz val="11"/>
        <color rgb="FFFF0000"/>
        <rFont val="Tahoma"/>
        <family val="2"/>
      </rPr>
      <t>+2 Points/Ouvrage s'il est "rédigé en langue anglaise"</t>
    </r>
  </si>
  <si>
    <t>Demande d'un Stage de Perfectionnement de courte durée à l’étranger</t>
  </si>
  <si>
    <t>(dans le cadre de l'arrêté n°1275)</t>
  </si>
  <si>
    <r>
      <rPr>
        <b/>
        <u val="double"/>
        <sz val="11"/>
        <color rgb="FFFF0000"/>
        <rFont val="Tahoma"/>
        <family val="2"/>
      </rPr>
      <t>Important</t>
    </r>
    <r>
      <rPr>
        <b/>
        <sz val="11"/>
        <color rgb="FFFF0000"/>
        <rFont val="Tahoma"/>
        <family val="2"/>
      </rPr>
      <t xml:space="preserve"> : </t>
    </r>
  </si>
  <si>
    <t>¨</t>
  </si>
  <si>
    <t>Fiche à vérifier, à signer et à déposer au Département (pour le Comité Scientifique), accompagnée de tous les justificatifs.</t>
  </si>
  <si>
    <r>
      <t>Nombre de Points (</t>
    </r>
    <r>
      <rPr>
        <sz val="11"/>
        <color rgb="FFFF0000"/>
        <rFont val="Tahoma"/>
        <family val="2"/>
      </rPr>
      <t>2 Points/Comm. Max.: 4 Comms</t>
    </r>
    <r>
      <rPr>
        <sz val="11"/>
        <rFont val="Tahoma"/>
        <family val="2"/>
      </rPr>
      <t>):</t>
    </r>
  </si>
  <si>
    <r>
      <t>Nombre de Points (</t>
    </r>
    <r>
      <rPr>
        <sz val="11"/>
        <color rgb="FFFF0000"/>
        <rFont val="Tahoma"/>
        <family val="2"/>
      </rPr>
      <t>1 Points/Comm. Max.: 4 Comms</t>
    </r>
    <r>
      <rPr>
        <sz val="11"/>
        <rFont val="Tahoma"/>
        <family val="2"/>
      </rPr>
      <t>):</t>
    </r>
  </si>
  <si>
    <t>Résidanat en Médecine</t>
  </si>
  <si>
    <t>Résident en Médecine</t>
  </si>
  <si>
    <t>Faculté de Médecine</t>
  </si>
  <si>
    <t>II.3. Doctorant(e) 05 étoiles durant le cursus de formation en Master</t>
  </si>
  <si>
    <t>II.4. Activités réalisées dans le cadre de l'arrêté ministériel n°1275 du 27/09/2022 portant sur le mécanisme 
       “un diplôme, une startup”, "un diplôme, un brevet", ....</t>
  </si>
  <si>
    <t>II.5. Activités exercées dans les structures d’accompagnement de l'Univesrité</t>
  </si>
  <si>
    <t xml:space="preserve">II.6. Prix nationaux et internationaux ​​​​liés à des réalisations scientifiques </t>
  </si>
  <si>
    <r>
      <t xml:space="preserve">II.9. Ouvrages Pédagogiques/Scientifiques publiés dans la </t>
    </r>
    <r>
      <rPr>
        <b/>
        <u/>
        <sz val="12"/>
        <color rgb="FFCC00FF"/>
        <rFont val="Tahoma"/>
        <family val="2"/>
      </rPr>
      <t>spécialité</t>
    </r>
    <r>
      <rPr>
        <b/>
        <sz val="12"/>
        <color rgb="FFCC00FF"/>
        <rFont val="Tahoma"/>
        <family val="2"/>
      </rPr>
      <t xml:space="preserve"> avec un n° d'ISBN</t>
    </r>
  </si>
  <si>
    <t>II.10. Polycopiés pédagogiques validés par des  instances scientifiques (CSF)</t>
  </si>
  <si>
    <r>
      <t xml:space="preserve">II.11. Enseignements pédagogiques (Cours,TD,TP) mis en ligne sur la </t>
    </r>
    <r>
      <rPr>
        <b/>
        <u/>
        <sz val="12"/>
        <color rgb="FFCC00FF"/>
        <rFont val="Tahoma"/>
        <family val="2"/>
      </rPr>
      <t>plateforme e-Learning</t>
    </r>
    <r>
      <rPr>
        <b/>
        <sz val="12"/>
        <color rgb="FFFF0000"/>
        <rFont val="Tahoma"/>
        <family val="2"/>
      </rPr>
      <t xml:space="preserve">
           Matières déjà enseignées (ou en cours), en versions définitives et accessibles en ligne (en mode ouvert) </t>
    </r>
  </si>
  <si>
    <r>
      <t xml:space="preserve">II.12. Occupation d’un poste supérieur </t>
    </r>
    <r>
      <rPr>
        <b/>
        <sz val="12"/>
        <color rgb="FFFF0000"/>
        <rFont val="Tahoma"/>
        <family val="2"/>
      </rPr>
      <t xml:space="preserve"> (Organique ou Fonctionnel)</t>
    </r>
  </si>
  <si>
    <t>Enseignant-chercheur Hospitalo-universitaire inscrit en thèse</t>
  </si>
  <si>
    <t>Intitulé(e) :</t>
  </si>
  <si>
    <t>Nombre d'inscriptions :</t>
  </si>
  <si>
    <t>II.1. Inscriptions en doctorat/DEMS</t>
  </si>
  <si>
    <t>Je confirme que
Chaque matière citée (Cours/TD/TP) :</t>
  </si>
  <si>
    <r>
      <t>Le Nombre total de "</t>
    </r>
    <r>
      <rPr>
        <b/>
        <sz val="11"/>
        <rFont val="Tahoma"/>
        <family val="2"/>
      </rPr>
      <t>Cours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</si>
  <si>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TD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</si>
  <si>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TP</t>
    </r>
    <r>
      <rPr>
        <sz val="11"/>
        <rFont val="Tahoma"/>
        <family val="2"/>
      </rPr>
      <t>" :</t>
    </r>
  </si>
  <si>
    <t xml:space="preserve"> Centre de Développement de l'Entrepreneuriat (CDE)</t>
  </si>
  <si>
    <t>Thèse de doctorat</t>
  </si>
  <si>
    <r>
      <rPr>
        <b/>
        <sz val="11"/>
        <color theme="1"/>
        <rFont val="Tahoma"/>
        <family val="2"/>
      </rPr>
      <t>Structures d’accompagnement</t>
    </r>
    <r>
      <rPr>
        <sz val="11"/>
        <color theme="1"/>
        <rFont val="Tahoma"/>
        <family val="2"/>
      </rPr>
      <t xml:space="preserve">
(</t>
    </r>
    <r>
      <rPr>
        <sz val="11"/>
        <color rgb="FFFF0000"/>
        <rFont val="Tahoma"/>
        <family val="2"/>
      </rPr>
      <t>5 Points/activité. Max.: 5 Points</t>
    </r>
    <r>
      <rPr>
        <sz val="11"/>
        <color theme="1"/>
        <rFont val="Tahoma"/>
        <family val="2"/>
      </rPr>
      <t>)
(Joindre l'attestation d'activité pour chaque structure indiquée)</t>
    </r>
  </si>
  <si>
    <r>
      <rPr>
        <sz val="11"/>
        <color rgb="FFCC00FF"/>
        <rFont val="Symbol"/>
        <family val="1"/>
        <charset val="2"/>
      </rPr>
      <t xml:space="preserve">· </t>
    </r>
    <r>
      <rPr>
        <b/>
        <sz val="11"/>
        <color rgb="FFCC00FF"/>
        <rFont val="Tahoma"/>
        <family val="2"/>
      </rPr>
      <t xml:space="preserve">Publications de "catégorie I" </t>
    </r>
    <r>
      <rPr>
        <b/>
        <sz val="11"/>
        <color rgb="FFFF0000"/>
        <rFont val="Tahoma"/>
        <family val="2"/>
      </rPr>
      <t>(Le candidat doit être 1er auteur)</t>
    </r>
  </si>
  <si>
    <r>
      <rPr>
        <sz val="11"/>
        <color rgb="FFCC00FF"/>
        <rFont val="Symbol"/>
        <family val="1"/>
        <charset val="2"/>
      </rPr>
      <t>·</t>
    </r>
    <r>
      <rPr>
        <sz val="12.65"/>
        <color rgb="FFCC00FF"/>
        <rFont val="Tahoma"/>
        <family val="2"/>
      </rPr>
      <t xml:space="preserve"> </t>
    </r>
    <r>
      <rPr>
        <b/>
        <sz val="11"/>
        <color rgb="FFCC00FF"/>
        <rFont val="Tahoma"/>
        <family val="2"/>
      </rPr>
      <t xml:space="preserve">Communications Internationales </t>
    </r>
  </si>
  <si>
    <r>
      <rPr>
        <b/>
        <sz val="12"/>
        <color rgb="FFCC00FF"/>
        <rFont val="Symbol"/>
        <family val="1"/>
        <charset val="2"/>
      </rPr>
      <t xml:space="preserve">  </t>
    </r>
    <r>
      <rPr>
        <b/>
        <sz val="12"/>
        <color rgb="FFCC00FF"/>
        <rFont val="Tahoma"/>
        <family val="2"/>
      </rPr>
      <t>Encadrement de mémoires (Licence, Master) dans le cadre de l'arrêté n°1275</t>
    </r>
  </si>
  <si>
    <r>
      <t>Nombre de Points (</t>
    </r>
    <r>
      <rPr>
        <sz val="11"/>
        <color rgb="FFFF0000"/>
        <rFont val="Tahoma"/>
        <family val="2"/>
      </rPr>
      <t>5 Points/Mémoire. Max:1</t>
    </r>
    <r>
      <rPr>
        <sz val="11"/>
        <rFont val="Tahoma"/>
        <family val="2"/>
      </rPr>
      <t>):</t>
    </r>
  </si>
  <si>
    <r>
      <t xml:space="preserve">Cadre réservé à l'Administration et aux Instances Scientifiques 
(Dépt, CSD, CSF)
</t>
    </r>
    <r>
      <rPr>
        <b/>
        <sz val="11"/>
        <color rgb="FFCC00FF"/>
        <rFont val="Symbol"/>
        <family val="1"/>
        <charset val="2"/>
      </rPr>
      <t xml:space="preserve"> ....¯ ....   </t>
    </r>
  </si>
  <si>
    <t>(Dépt, CSD, CSF)</t>
  </si>
  <si>
    <t>2023/2024</t>
  </si>
  <si>
    <t>2022/2023</t>
  </si>
  <si>
    <t>2021/2022</t>
  </si>
  <si>
    <t>2020/2021</t>
  </si>
  <si>
    <t>2019/2020</t>
  </si>
  <si>
    <t>2018/2019</t>
  </si>
  <si>
    <t>2017/2018</t>
  </si>
  <si>
    <t>2016/2017</t>
  </si>
  <si>
    <t>2015/2016</t>
  </si>
  <si>
    <t>2014/2015</t>
  </si>
  <si>
    <t>2013/2014</t>
  </si>
  <si>
    <t>Cadre réservé à l'Enseignant
(Maître-assistant)</t>
  </si>
  <si>
    <t>Cadre réservé à l'Enseignant (Maître-assistant)</t>
  </si>
  <si>
    <r>
      <rPr>
        <sz val="11"/>
        <color rgb="FFCC00FF"/>
        <rFont val="Symbol"/>
        <family val="1"/>
        <charset val="2"/>
      </rPr>
      <t>·</t>
    </r>
    <r>
      <rPr>
        <sz val="12.65"/>
        <color rgb="FFCC00FF"/>
        <rFont val="Tahoma"/>
        <family val="2"/>
      </rPr>
      <t xml:space="preserve"> </t>
    </r>
    <r>
      <rPr>
        <b/>
        <sz val="11"/>
        <color rgb="FFCC00FF"/>
        <rFont val="Tahoma"/>
        <family val="2"/>
      </rPr>
      <t>Publications de "catégorie II" (</t>
    </r>
    <r>
      <rPr>
        <b/>
        <sz val="11"/>
        <color rgb="FFFF0000"/>
        <rFont val="Tahoma"/>
        <family val="2"/>
      </rPr>
      <t>Maximum: 02 Publications</t>
    </r>
    <r>
      <rPr>
        <b/>
        <sz val="11"/>
        <color rgb="FFCC00FF"/>
        <rFont val="Tahoma"/>
        <family val="2"/>
      </rPr>
      <t xml:space="preserve">) </t>
    </r>
    <r>
      <rPr>
        <b/>
        <sz val="11"/>
        <color rgb="FFFF0000"/>
        <rFont val="Tahoma"/>
        <family val="2"/>
      </rPr>
      <t>(Le candidat doit être 1er auteur)</t>
    </r>
  </si>
  <si>
    <r>
      <t xml:space="preserve">II.2. Nombre de sorties à l'étranger effectuées </t>
    </r>
    <r>
      <rPr>
        <b/>
        <u val="double"/>
        <sz val="12"/>
        <color rgb="FFCC00FF"/>
        <rFont val="Tahoma"/>
        <family val="2"/>
      </rPr>
      <t>durant les 03 dernières années</t>
    </r>
    <r>
      <rPr>
        <b/>
        <sz val="12"/>
        <color rgb="FFCC00FF"/>
        <rFont val="Tahoma"/>
        <family val="2"/>
      </rPr>
      <t xml:space="preserve"> (2021, 2022, 2023)</t>
    </r>
  </si>
  <si>
    <r>
      <t xml:space="preserve">Sorties effectuées à l'étranger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Durant les 03 dernières années</t>
    </r>
    <r>
      <rPr>
        <sz val="11"/>
        <color theme="1"/>
        <rFont val="Tahoma"/>
        <family val="2"/>
      </rPr>
      <t>)</t>
    </r>
  </si>
  <si>
    <r>
      <t xml:space="preserve">II.7. Publications Scientifiques </t>
    </r>
    <r>
      <rPr>
        <b/>
        <sz val="11"/>
        <color rgb="FFFF0000"/>
        <rFont val="Tahoma"/>
        <family val="2"/>
      </rPr>
      <t>(Après la dernière sortie)</t>
    </r>
  </si>
  <si>
    <r>
      <t xml:space="preserve">II.8. Communications </t>
    </r>
    <r>
      <rPr>
        <b/>
        <sz val="11"/>
        <color rgb="FFFF0000"/>
        <rFont val="Tahoma"/>
        <family val="2"/>
      </rPr>
      <t>(Après la dernière sortie)</t>
    </r>
  </si>
  <si>
    <t>………………………………………….</t>
  </si>
  <si>
    <t>Comité Scientifique de Département (CSD)</t>
  </si>
  <si>
    <t>Total des points cumulés :</t>
  </si>
  <si>
    <r>
      <t xml:space="preserve">Toute erreur constatée (écart de notation par rapport à l'arrêté) est à communiquer </t>
    </r>
    <r>
      <rPr>
        <b/>
        <u/>
        <sz val="11"/>
        <color rgb="FFFF0000"/>
        <rFont val="Tahoma"/>
        <family val="2"/>
      </rPr>
      <t>par écrit</t>
    </r>
    <r>
      <rPr>
        <b/>
        <sz val="11"/>
        <color rgb="FFFF0000"/>
        <rFont val="Tahoma"/>
        <family val="2"/>
      </rPr>
      <t xml:space="preserve"> au CSD.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</si>
</sst>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.00"/>
    <numFmt numFmtId="166" formatCode="[$-80C]d\ mmmm\ yyyy;@"/>
  </numFmts>
  <fonts count="69" x14ac:knownFonts="1">
    <font>
      <sz val="11"/>
      <color theme="1"/>
      <name val="Calibri"/>
      <family val="2"/>
      <scheme val="minor"/>
    </font>
    <font>
      <b/>
      <sz val="11"/>
      <color rgb="FFFF0000"/>
      <name val="Symbol"/>
      <family val="1"/>
      <charset val="2"/>
    </font>
    <font>
      <sz val="11"/>
      <color theme="1"/>
      <name val="Tahoma"/>
      <family val="2"/>
    </font>
    <font>
      <b/>
      <sz val="14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8"/>
      <color rgb="FFFF0000"/>
      <name val="Tahoma"/>
      <family val="2"/>
    </font>
    <font>
      <b/>
      <sz val="16"/>
      <color rgb="FF0000FF"/>
      <name val="Tahoma"/>
      <family val="2"/>
    </font>
    <font>
      <b/>
      <sz val="12"/>
      <color rgb="FFCC00FF"/>
      <name val="Tahoma"/>
      <family val="2"/>
    </font>
    <font>
      <sz val="11"/>
      <color rgb="FFCC00FF"/>
      <name val="Tahoma"/>
      <family val="2"/>
    </font>
    <font>
      <b/>
      <sz val="11"/>
      <color rgb="FFCC00FF"/>
      <name val="Tahoma"/>
      <family val="2"/>
    </font>
    <font>
      <b/>
      <sz val="11"/>
      <color theme="1"/>
      <name val="Tahoma"/>
      <family val="2"/>
    </font>
    <font>
      <sz val="11"/>
      <color rgb="FF0000FF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0000FF"/>
      <name val="Tahoma"/>
      <family val="2"/>
    </font>
    <font>
      <b/>
      <sz val="11"/>
      <name val="Tahoma"/>
      <family val="2"/>
    </font>
    <font>
      <b/>
      <sz val="12"/>
      <color theme="1"/>
      <name val="Tahoma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1"/>
      <color rgb="FF0000FF"/>
      <name val="Tahoma"/>
      <family val="2"/>
    </font>
    <font>
      <b/>
      <i/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b/>
      <sz val="14"/>
      <color rgb="FF0000FF"/>
      <name val="Tahoma"/>
      <family val="2"/>
    </font>
    <font>
      <b/>
      <u/>
      <sz val="11"/>
      <color rgb="FF0000FF"/>
      <name val="Tahoma"/>
      <family val="2"/>
    </font>
    <font>
      <sz val="10"/>
      <name val="Tahoma"/>
      <family val="2"/>
    </font>
    <font>
      <sz val="10"/>
      <color rgb="FFCC00FF"/>
      <name val="Tahoma"/>
      <family val="2"/>
    </font>
    <font>
      <b/>
      <sz val="10"/>
      <color rgb="FFCC00FF"/>
      <name val="Tahoma"/>
      <family val="2"/>
    </font>
    <font>
      <sz val="10"/>
      <color rgb="FF0000FF"/>
      <name val="Tahoma"/>
      <family val="2"/>
    </font>
    <font>
      <b/>
      <i/>
      <sz val="11"/>
      <color rgb="FF0000FF"/>
      <name val="Tahoma"/>
      <family val="2"/>
    </font>
    <font>
      <b/>
      <u/>
      <sz val="11"/>
      <name val="Tahoma"/>
      <family val="2"/>
    </font>
    <font>
      <b/>
      <sz val="12"/>
      <name val="Tahoma"/>
      <family val="2"/>
    </font>
    <font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i/>
      <sz val="11"/>
      <color rgb="FFFF0000"/>
      <name val="Tahoma"/>
      <family val="2"/>
    </font>
    <font>
      <b/>
      <i/>
      <sz val="10"/>
      <color rgb="FFFF0000"/>
      <name val="Tahoma"/>
      <family val="2"/>
    </font>
    <font>
      <sz val="10"/>
      <color rgb="FFFF0000"/>
      <name val="Tahoma"/>
      <family val="2"/>
    </font>
    <font>
      <u/>
      <sz val="16"/>
      <color rgb="FFFF0000"/>
      <name val="Tahoma"/>
      <family val="2"/>
    </font>
    <font>
      <b/>
      <sz val="11"/>
      <color rgb="FFCC00FF"/>
      <name val="Symbol"/>
      <family val="1"/>
      <charset val="2"/>
    </font>
    <font>
      <b/>
      <sz val="16"/>
      <color rgb="FFFF0000"/>
      <name val="Tahoma"/>
      <family val="2"/>
    </font>
    <font>
      <b/>
      <u val="double"/>
      <sz val="12"/>
      <color rgb="FFCC00FF"/>
      <name val="Tahoma"/>
      <family val="2"/>
    </font>
    <font>
      <i/>
      <sz val="11"/>
      <color theme="1"/>
      <name val="Tahoma"/>
      <family val="2"/>
    </font>
    <font>
      <i/>
      <sz val="11"/>
      <color rgb="FF0000FF"/>
      <name val="Tahoma"/>
      <family val="2"/>
    </font>
    <font>
      <b/>
      <u/>
      <sz val="11"/>
      <color rgb="FFCC00FF"/>
      <name val="Tahoma"/>
      <family val="2"/>
    </font>
    <font>
      <b/>
      <u/>
      <sz val="12"/>
      <color rgb="FFCC00FF"/>
      <name val="Tahoma"/>
      <family val="2"/>
    </font>
    <font>
      <b/>
      <sz val="10"/>
      <name val="Tahoma"/>
      <family val="2"/>
    </font>
    <font>
      <sz val="11"/>
      <name val="Symbol"/>
      <family val="1"/>
      <charset val="2"/>
    </font>
    <font>
      <i/>
      <sz val="11"/>
      <name val="Tahoma"/>
      <family val="2"/>
    </font>
    <font>
      <b/>
      <sz val="9"/>
      <color rgb="FFFF0000"/>
      <name val="Tahoma"/>
      <family val="2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i/>
      <u/>
      <sz val="10"/>
      <color rgb="FFFF0000"/>
      <name val="Tahoma"/>
      <family val="2"/>
    </font>
    <font>
      <sz val="12"/>
      <color rgb="FFFF0000"/>
      <name val="Calibri"/>
      <family val="2"/>
    </font>
    <font>
      <b/>
      <i/>
      <sz val="12"/>
      <color rgb="FFFF0000"/>
      <name val="Tahoma"/>
      <family val="2"/>
    </font>
    <font>
      <b/>
      <i/>
      <sz val="12"/>
      <color rgb="FF00B0F0"/>
      <name val="Tahoma"/>
      <family val="2"/>
    </font>
    <font>
      <b/>
      <sz val="12"/>
      <color rgb="FF00B0F0"/>
      <name val="Tahoma"/>
      <family val="2"/>
    </font>
    <font>
      <b/>
      <sz val="11"/>
      <color rgb="FF00B0F0"/>
      <name val="Tahoma"/>
      <family val="2"/>
    </font>
    <font>
      <b/>
      <sz val="12"/>
      <color rgb="FFCC00FF"/>
      <name val="Symbol"/>
      <family val="1"/>
      <charset val="2"/>
    </font>
    <font>
      <b/>
      <sz val="13.8"/>
      <color rgb="FFCC00FF"/>
      <name val="Tahoma"/>
      <family val="2"/>
    </font>
    <font>
      <sz val="11"/>
      <color rgb="FFCC00FF"/>
      <name val="Symbol"/>
      <family val="1"/>
      <charset val="2"/>
    </font>
    <font>
      <sz val="12.65"/>
      <color rgb="FFCC00FF"/>
      <name val="Tahoma"/>
      <family val="2"/>
    </font>
    <font>
      <b/>
      <u/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14"/>
      <color rgb="FFCC00FF"/>
      <name val="Tahoma"/>
      <family val="2"/>
    </font>
    <font>
      <b/>
      <u val="double"/>
      <sz val="11"/>
      <color rgb="FFFF000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1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49" fontId="18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5" fillId="0" borderId="29" xfId="0" applyFont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vertical="center"/>
    </xf>
    <xf numFmtId="0" fontId="27" fillId="0" borderId="9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49" fontId="18" fillId="0" borderId="27" xfId="0" applyNumberFormat="1" applyFont="1" applyFill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44" xfId="0" applyFont="1" applyFill="1" applyBorder="1" applyAlignment="1" applyProtection="1">
      <alignment vertical="center"/>
    </xf>
    <xf numFmtId="0" fontId="26" fillId="0" borderId="44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4" fontId="10" fillId="0" borderId="8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top" wrapText="1"/>
    </xf>
    <xf numFmtId="14" fontId="19" fillId="0" borderId="10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top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26" fillId="0" borderId="44" xfId="0" applyFont="1" applyBorder="1" applyAlignment="1" applyProtection="1">
      <alignment vertical="top" wrapText="1"/>
    </xf>
    <xf numFmtId="0" fontId="26" fillId="0" borderId="50" xfId="0" applyFont="1" applyFill="1" applyBorder="1" applyAlignment="1" applyProtection="1">
      <alignment vertical="center"/>
    </xf>
    <xf numFmtId="0" fontId="26" fillId="0" borderId="51" xfId="0" applyFont="1" applyFill="1" applyBorder="1" applyAlignment="1" applyProtection="1">
      <alignment vertical="center"/>
    </xf>
    <xf numFmtId="0" fontId="26" fillId="0" borderId="53" xfId="0" applyFont="1" applyFill="1" applyBorder="1" applyAlignment="1" applyProtection="1">
      <alignment vertical="center"/>
    </xf>
    <xf numFmtId="0" fontId="2" fillId="0" borderId="52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vertical="center"/>
    </xf>
    <xf numFmtId="164" fontId="22" fillId="4" borderId="20" xfId="0" applyNumberFormat="1" applyFont="1" applyFill="1" applyBorder="1" applyAlignment="1" applyProtection="1">
      <alignment horizontal="center" vertical="center"/>
    </xf>
    <xf numFmtId="14" fontId="12" fillId="0" borderId="20" xfId="0" applyNumberFormat="1" applyFont="1" applyFill="1" applyBorder="1" applyAlignment="1" applyProtection="1">
      <alignment vertical="center"/>
    </xf>
    <xf numFmtId="14" fontId="12" fillId="0" borderId="15" xfId="0" applyNumberFormat="1" applyFont="1" applyFill="1" applyBorder="1" applyAlignment="1" applyProtection="1">
      <alignment vertical="center"/>
    </xf>
    <xf numFmtId="0" fontId="26" fillId="0" borderId="47" xfId="0" applyFont="1" applyFill="1" applyBorder="1" applyAlignment="1" applyProtection="1">
      <alignment vertical="center"/>
    </xf>
    <xf numFmtId="0" fontId="26" fillId="0" borderId="45" xfId="0" applyFont="1" applyFill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166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8" xfId="0" applyNumberFormat="1" applyFont="1" applyFill="1" applyBorder="1" applyAlignment="1" applyProtection="1">
      <alignment vertical="center"/>
    </xf>
    <xf numFmtId="164" fontId="19" fillId="5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vertical="center"/>
    </xf>
    <xf numFmtId="14" fontId="10" fillId="0" borderId="35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49" fontId="18" fillId="0" borderId="30" xfId="0" applyNumberFormat="1" applyFont="1" applyFill="1" applyBorder="1" applyAlignment="1" applyProtection="1">
      <alignment vertical="center" wrapText="1"/>
    </xf>
    <xf numFmtId="0" fontId="27" fillId="0" borderId="56" xfId="0" applyFont="1" applyBorder="1" applyAlignment="1" applyProtection="1">
      <alignment vertical="center"/>
    </xf>
    <xf numFmtId="49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10" fillId="0" borderId="37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vertical="center"/>
    </xf>
    <xf numFmtId="0" fontId="19" fillId="0" borderId="62" xfId="0" applyFont="1" applyBorder="1" applyAlignment="1" applyProtection="1">
      <alignment horizontal="right" vertical="center"/>
    </xf>
    <xf numFmtId="166" fontId="19" fillId="0" borderId="63" xfId="0" applyNumberFormat="1" applyFont="1" applyFill="1" applyBorder="1" applyAlignment="1" applyProtection="1">
      <alignment vertical="center" wrapText="1"/>
    </xf>
    <xf numFmtId="0" fontId="10" fillId="0" borderId="69" xfId="0" applyFont="1" applyBorder="1" applyAlignment="1" applyProtection="1">
      <alignment horizontal="center" vertical="center" wrapText="1"/>
    </xf>
    <xf numFmtId="49" fontId="17" fillId="5" borderId="69" xfId="0" applyNumberFormat="1" applyFont="1" applyFill="1" applyBorder="1" applyAlignment="1" applyProtection="1">
      <alignment horizontal="center" vertical="center"/>
      <protection locked="0"/>
    </xf>
    <xf numFmtId="164" fontId="19" fillId="5" borderId="67" xfId="0" applyNumberFormat="1" applyFont="1" applyFill="1" applyBorder="1" applyAlignment="1" applyProtection="1">
      <alignment horizontal="center" vertical="center"/>
      <protection locked="0"/>
    </xf>
    <xf numFmtId="164" fontId="19" fillId="5" borderId="69" xfId="0" applyNumberFormat="1" applyFont="1" applyFill="1" applyBorder="1" applyAlignment="1" applyProtection="1">
      <alignment horizontal="center" vertical="center"/>
      <protection locked="0"/>
    </xf>
    <xf numFmtId="49" fontId="11" fillId="5" borderId="69" xfId="0" applyNumberFormat="1" applyFont="1" applyFill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vertical="center"/>
    </xf>
    <xf numFmtId="164" fontId="19" fillId="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vertical="center"/>
    </xf>
    <xf numFmtId="164" fontId="18" fillId="0" borderId="4" xfId="0" applyNumberFormat="1" applyFont="1" applyFill="1" applyBorder="1" applyAlignment="1" applyProtection="1">
      <alignment horizontal="center" vertical="center" wrapText="1"/>
    </xf>
    <xf numFmtId="0" fontId="45" fillId="0" borderId="23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50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164" fontId="15" fillId="4" borderId="20" xfId="0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center" vertical="center"/>
    </xf>
    <xf numFmtId="14" fontId="10" fillId="0" borderId="79" xfId="0" applyNumberFormat="1" applyFont="1" applyFill="1" applyBorder="1" applyAlignment="1" applyProtection="1">
      <alignment vertical="center"/>
    </xf>
    <xf numFmtId="164" fontId="10" fillId="3" borderId="8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vertical="top" wrapText="1"/>
    </xf>
    <xf numFmtId="0" fontId="2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/>
    </xf>
    <xf numFmtId="49" fontId="11" fillId="5" borderId="81" xfId="0" applyNumberFormat="1" applyFont="1" applyFill="1" applyBorder="1" applyAlignment="1" applyProtection="1">
      <alignment horizontal="center" vertical="center"/>
      <protection locked="0"/>
    </xf>
    <xf numFmtId="164" fontId="19" fillId="5" borderId="8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9" fontId="11" fillId="5" borderId="88" xfId="0" applyNumberFormat="1" applyFont="1" applyFill="1" applyBorder="1" applyAlignment="1" applyProtection="1">
      <alignment horizontal="center" vertical="center"/>
      <protection locked="0"/>
    </xf>
    <xf numFmtId="164" fontId="21" fillId="0" borderId="29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53" fillId="0" borderId="0" xfId="0" applyFont="1" applyAlignment="1">
      <alignment vertical="top" wrapText="1"/>
    </xf>
    <xf numFmtId="49" fontId="17" fillId="5" borderId="89" xfId="0" applyNumberFormat="1" applyFont="1" applyFill="1" applyBorder="1" applyAlignment="1" applyProtection="1">
      <alignment horizontal="center" vertical="center"/>
      <protection locked="0"/>
    </xf>
    <xf numFmtId="49" fontId="17" fillId="5" borderId="7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49" fontId="19" fillId="0" borderId="95" xfId="0" applyNumberFormat="1" applyFont="1" applyFill="1" applyBorder="1" applyAlignment="1" applyProtection="1">
      <alignment horizontal="center" vertical="center" wrapText="1"/>
    </xf>
    <xf numFmtId="49" fontId="51" fillId="0" borderId="15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vertical="center"/>
    </xf>
    <xf numFmtId="2" fontId="26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top"/>
    </xf>
    <xf numFmtId="0" fontId="21" fillId="2" borderId="30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10" fillId="0" borderId="9" xfId="0" applyFont="1" applyBorder="1" applyAlignment="1" applyProtection="1">
      <alignment vertical="center"/>
    </xf>
    <xf numFmtId="164" fontId="25" fillId="0" borderId="26" xfId="0" applyNumberFormat="1" applyFont="1" applyFill="1" applyBorder="1" applyAlignment="1" applyProtection="1">
      <alignment horizontal="center" vertical="center"/>
    </xf>
    <xf numFmtId="164" fontId="25" fillId="0" borderId="33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6" fillId="4" borderId="44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6" fillId="0" borderId="50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1" fontId="67" fillId="0" borderId="77" xfId="0" applyNumberFormat="1" applyFont="1" applyFill="1" applyBorder="1" applyAlignment="1" applyProtection="1">
      <alignment horizontal="center" vertical="center"/>
    </xf>
    <xf numFmtId="1" fontId="68" fillId="0" borderId="1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left" vertical="center"/>
    </xf>
    <xf numFmtId="0" fontId="22" fillId="0" borderId="3" xfId="0" applyFont="1" applyBorder="1" applyAlignment="1" applyProtection="1">
      <alignment horizontal="right" vertical="center" wrapText="1"/>
    </xf>
    <xf numFmtId="0" fontId="22" fillId="0" borderId="4" xfId="0" applyFont="1" applyBorder="1" applyAlignment="1" applyProtection="1">
      <alignment horizontal="right" vertical="center" wrapText="1"/>
    </xf>
    <xf numFmtId="0" fontId="22" fillId="0" borderId="27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/>
    </xf>
    <xf numFmtId="0" fontId="63" fillId="0" borderId="30" xfId="0" applyFont="1" applyBorder="1" applyAlignment="1" applyProtection="1">
      <alignment horizontal="center" vertical="center" wrapText="1"/>
    </xf>
    <xf numFmtId="0" fontId="63" fillId="0" borderId="56" xfId="0" applyFont="1" applyBorder="1" applyAlignment="1" applyProtection="1">
      <alignment horizontal="center" vertical="center" wrapText="1"/>
    </xf>
    <xf numFmtId="0" fontId="63" fillId="0" borderId="4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9" fillId="0" borderId="76" xfId="0" applyFont="1" applyBorder="1" applyAlignment="1" applyProtection="1">
      <alignment horizontal="left" vertical="center" wrapText="1"/>
    </xf>
    <xf numFmtId="0" fontId="19" fillId="0" borderId="77" xfId="0" applyFont="1" applyBorder="1" applyAlignment="1" applyProtection="1">
      <alignment horizontal="left" vertical="center" wrapText="1"/>
    </xf>
    <xf numFmtId="0" fontId="19" fillId="0" borderId="7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35" fillId="0" borderId="6" xfId="0" applyFont="1" applyFill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right" vertical="center"/>
    </xf>
    <xf numFmtId="0" fontId="19" fillId="0" borderId="10" xfId="0" applyFont="1" applyBorder="1" applyAlignment="1" applyProtection="1">
      <alignment horizontal="right" vertical="center"/>
    </xf>
    <xf numFmtId="0" fontId="19" fillId="0" borderId="60" xfId="0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164" fontId="10" fillId="3" borderId="41" xfId="0" applyNumberFormat="1" applyFont="1" applyFill="1" applyBorder="1" applyAlignment="1" applyProtection="1">
      <alignment horizontal="center" vertical="center" wrapText="1"/>
    </xf>
    <xf numFmtId="164" fontId="10" fillId="3" borderId="39" xfId="0" applyNumberFormat="1" applyFont="1" applyFill="1" applyBorder="1" applyAlignment="1" applyProtection="1">
      <alignment horizontal="center" vertical="center" wrapText="1"/>
    </xf>
    <xf numFmtId="164" fontId="10" fillId="3" borderId="49" xfId="0" applyNumberFormat="1" applyFont="1" applyFill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right" vertical="center"/>
    </xf>
    <xf numFmtId="0" fontId="29" fillId="0" borderId="33" xfId="0" applyFont="1" applyBorder="1" applyAlignment="1" applyProtection="1">
      <alignment horizontal="right" vertical="center"/>
    </xf>
    <xf numFmtId="0" fontId="29" fillId="0" borderId="70" xfId="0" applyFont="1" applyBorder="1" applyAlignment="1" applyProtection="1">
      <alignment horizontal="right" vertical="center"/>
    </xf>
    <xf numFmtId="0" fontId="15" fillId="0" borderId="90" xfId="0" applyFont="1" applyBorder="1" applyAlignment="1" applyProtection="1">
      <alignment horizontal="center" vertical="center" wrapText="1"/>
    </xf>
    <xf numFmtId="0" fontId="15" fillId="0" borderId="91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right" vertical="center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wrapText="1"/>
    </xf>
    <xf numFmtId="164" fontId="10" fillId="3" borderId="16" xfId="0" applyNumberFormat="1" applyFont="1" applyFill="1" applyBorder="1" applyAlignment="1" applyProtection="1">
      <alignment horizontal="center" vertical="center"/>
    </xf>
    <xf numFmtId="164" fontId="10" fillId="3" borderId="32" xfId="0" applyNumberFormat="1" applyFont="1" applyFill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164" fontId="10" fillId="3" borderId="73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63" xfId="0" applyFont="1" applyBorder="1" applyAlignment="1" applyProtection="1">
      <alignment horizontal="right" vertical="center"/>
    </xf>
    <xf numFmtId="0" fontId="29" fillId="0" borderId="74" xfId="0" applyFont="1" applyBorder="1" applyAlignment="1" applyProtection="1">
      <alignment horizontal="center" vertical="top" wrapText="1"/>
    </xf>
    <xf numFmtId="0" fontId="29" fillId="0" borderId="6" xfId="0" applyFont="1" applyBorder="1" applyAlignment="1" applyProtection="1">
      <alignment horizontal="center" vertical="top"/>
    </xf>
    <xf numFmtId="0" fontId="29" fillId="0" borderId="38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center" vertical="top"/>
    </xf>
    <xf numFmtId="0" fontId="29" fillId="0" borderId="36" xfId="0" applyFont="1" applyBorder="1" applyAlignment="1" applyProtection="1">
      <alignment horizontal="center" vertical="top"/>
    </xf>
    <xf numFmtId="0" fontId="29" fillId="0" borderId="33" xfId="0" applyFont="1" applyBorder="1" applyAlignment="1" applyProtection="1">
      <alignment horizontal="center" vertical="top"/>
    </xf>
    <xf numFmtId="0" fontId="42" fillId="0" borderId="4" xfId="0" applyFont="1" applyBorder="1" applyAlignment="1" applyProtection="1">
      <alignment horizontal="left" vertical="center"/>
    </xf>
    <xf numFmtId="0" fontId="42" fillId="0" borderId="12" xfId="0" applyFont="1" applyBorder="1" applyAlignment="1" applyProtection="1">
      <alignment horizontal="left" vertical="center"/>
    </xf>
    <xf numFmtId="0" fontId="55" fillId="0" borderId="33" xfId="0" applyFont="1" applyFill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9" fillId="0" borderId="55" xfId="0" applyFont="1" applyBorder="1" applyAlignment="1" applyProtection="1">
      <alignment horizontal="center" wrapText="1"/>
    </xf>
    <xf numFmtId="14" fontId="19" fillId="5" borderId="57" xfId="0" applyNumberFormat="1" applyFont="1" applyFill="1" applyBorder="1" applyAlignment="1" applyProtection="1">
      <alignment horizontal="left" vertical="center" wrapText="1"/>
      <protection locked="0"/>
    </xf>
    <xf numFmtId="0" fontId="19" fillId="5" borderId="69" xfId="0" applyFont="1" applyFill="1" applyBorder="1" applyAlignment="1" applyProtection="1">
      <alignment horizontal="left" vertical="center"/>
      <protection locked="0"/>
    </xf>
    <xf numFmtId="0" fontId="19" fillId="5" borderId="94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wrapText="1"/>
    </xf>
    <xf numFmtId="0" fontId="12" fillId="0" borderId="33" xfId="0" applyFont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right" vertical="center" wrapText="1"/>
    </xf>
    <xf numFmtId="0" fontId="22" fillId="0" borderId="42" xfId="0" applyFont="1" applyBorder="1" applyAlignment="1" applyProtection="1">
      <alignment horizontal="righ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22" fillId="0" borderId="11" xfId="0" applyFont="1" applyBorder="1" applyAlignment="1" applyProtection="1">
      <alignment horizontal="right" vertical="center"/>
    </xf>
    <xf numFmtId="0" fontId="22" fillId="0" borderId="12" xfId="0" applyFont="1" applyBorder="1" applyAlignment="1" applyProtection="1">
      <alignment horizontal="right" vertical="center"/>
    </xf>
    <xf numFmtId="0" fontId="22" fillId="0" borderId="37" xfId="0" applyFont="1" applyBorder="1" applyAlignment="1" applyProtection="1">
      <alignment horizontal="right" vertical="center"/>
    </xf>
    <xf numFmtId="166" fontId="19" fillId="5" borderId="71" xfId="0" applyNumberFormat="1" applyFont="1" applyFill="1" applyBorder="1" applyAlignment="1" applyProtection="1">
      <alignment horizontal="left" vertical="center" wrapText="1"/>
      <protection locked="0"/>
    </xf>
    <xf numFmtId="166" fontId="19" fillId="5" borderId="72" xfId="0" applyNumberFormat="1" applyFont="1" applyFill="1" applyBorder="1" applyAlignment="1" applyProtection="1">
      <alignment horizontal="left" vertical="center" wrapText="1"/>
      <protection locked="0"/>
    </xf>
    <xf numFmtId="0" fontId="19" fillId="5" borderId="82" xfId="0" applyFont="1" applyFill="1" applyBorder="1" applyAlignment="1" applyProtection="1">
      <alignment horizontal="left" vertical="center"/>
      <protection locked="0"/>
    </xf>
    <xf numFmtId="0" fontId="19" fillId="5" borderId="92" xfId="0" applyFont="1" applyFill="1" applyBorder="1" applyAlignment="1" applyProtection="1">
      <alignment horizontal="left" vertical="center"/>
      <protection locked="0"/>
    </xf>
    <xf numFmtId="0" fontId="19" fillId="5" borderId="75" xfId="0" applyFont="1" applyFill="1" applyBorder="1" applyAlignment="1" applyProtection="1">
      <alignment horizontal="left" vertical="center"/>
      <protection locked="0"/>
    </xf>
    <xf numFmtId="164" fontId="12" fillId="0" borderId="20" xfId="0" applyNumberFormat="1" applyFont="1" applyFill="1" applyBorder="1" applyAlignment="1" applyProtection="1">
      <alignment horizontal="left" vertical="center"/>
    </xf>
    <xf numFmtId="164" fontId="12" fillId="0" borderId="32" xfId="0" applyNumberFormat="1" applyFont="1" applyFill="1" applyBorder="1" applyAlignment="1" applyProtection="1">
      <alignment horizontal="left" vertical="center"/>
    </xf>
    <xf numFmtId="0" fontId="10" fillId="0" borderId="9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87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164" fontId="10" fillId="3" borderId="31" xfId="0" applyNumberFormat="1" applyFont="1" applyFill="1" applyBorder="1" applyAlignment="1" applyProtection="1">
      <alignment horizontal="center" vertical="center"/>
    </xf>
    <xf numFmtId="164" fontId="10" fillId="3" borderId="48" xfId="0" applyNumberFormat="1" applyFont="1" applyFill="1" applyBorder="1" applyAlignment="1" applyProtection="1">
      <alignment horizontal="center" vertical="center"/>
    </xf>
    <xf numFmtId="164" fontId="10" fillId="3" borderId="96" xfId="0" applyNumberFormat="1" applyFont="1" applyFill="1" applyBorder="1" applyAlignment="1" applyProtection="1">
      <alignment horizontal="center" vertical="center"/>
    </xf>
    <xf numFmtId="164" fontId="10" fillId="3" borderId="97" xfId="0" applyNumberFormat="1" applyFont="1" applyFill="1" applyBorder="1" applyAlignment="1" applyProtection="1">
      <alignment horizontal="center" vertical="center"/>
    </xf>
    <xf numFmtId="164" fontId="10" fillId="3" borderId="98" xfId="0" applyNumberFormat="1" applyFont="1" applyFill="1" applyBorder="1" applyAlignment="1" applyProtection="1">
      <alignment horizontal="center" vertical="center"/>
    </xf>
    <xf numFmtId="0" fontId="57" fillId="0" borderId="34" xfId="0" applyFont="1" applyBorder="1" applyAlignment="1" applyProtection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top" wrapText="1"/>
    </xf>
    <xf numFmtId="0" fontId="48" fillId="0" borderId="26" xfId="0" applyFont="1" applyFill="1" applyBorder="1" applyAlignment="1" applyProtection="1">
      <alignment horizontal="center" vertical="top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right" vertical="center"/>
    </xf>
    <xf numFmtId="0" fontId="31" fillId="0" borderId="5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9" fillId="5" borderId="69" xfId="0" applyFont="1" applyFill="1" applyBorder="1" applyAlignment="1" applyProtection="1">
      <alignment horizontal="left" vertical="center" wrapText="1"/>
      <protection locked="0"/>
    </xf>
    <xf numFmtId="0" fontId="19" fillId="5" borderId="71" xfId="0" applyFont="1" applyFill="1" applyBorder="1" applyAlignment="1" applyProtection="1">
      <alignment horizontal="left" vertical="center" wrapText="1"/>
      <protection locked="0"/>
    </xf>
    <xf numFmtId="0" fontId="19" fillId="0" borderId="43" xfId="0" applyFont="1" applyFill="1" applyBorder="1" applyAlignment="1" applyProtection="1">
      <alignment horizontal="right" vertical="center" wrapText="1"/>
    </xf>
    <xf numFmtId="0" fontId="19" fillId="0" borderId="33" xfId="0" applyFont="1" applyFill="1" applyBorder="1" applyAlignment="1" applyProtection="1">
      <alignment horizontal="right" vertical="center" wrapText="1"/>
    </xf>
    <xf numFmtId="0" fontId="19" fillId="0" borderId="43" xfId="0" applyFont="1" applyBorder="1" applyAlignment="1" applyProtection="1">
      <alignment horizontal="right" vertical="center" wrapText="1"/>
    </xf>
    <xf numFmtId="0" fontId="19" fillId="0" borderId="33" xfId="0" applyFont="1" applyBorder="1" applyAlignment="1" applyProtection="1">
      <alignment horizontal="right" vertical="center" wrapText="1"/>
    </xf>
    <xf numFmtId="0" fontId="22" fillId="0" borderId="25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horizontal="right" vertical="center"/>
    </xf>
    <xf numFmtId="0" fontId="22" fillId="0" borderId="27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top" wrapText="1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1" fillId="4" borderId="64" xfId="0" applyFont="1" applyFill="1" applyBorder="1" applyAlignment="1" applyProtection="1">
      <alignment horizontal="center" vertical="top"/>
    </xf>
    <xf numFmtId="0" fontId="11" fillId="4" borderId="65" xfId="0" applyFont="1" applyFill="1" applyBorder="1" applyAlignment="1" applyProtection="1">
      <alignment horizontal="center" vertical="top"/>
    </xf>
    <xf numFmtId="0" fontId="11" fillId="4" borderId="66" xfId="0" applyFont="1" applyFill="1" applyBorder="1" applyAlignment="1" applyProtection="1">
      <alignment horizontal="center" vertical="top"/>
    </xf>
    <xf numFmtId="0" fontId="10" fillId="0" borderId="37" xfId="0" applyFont="1" applyBorder="1" applyAlignment="1" applyProtection="1">
      <alignment horizontal="center" vertical="center" wrapText="1"/>
    </xf>
    <xf numFmtId="164" fontId="10" fillId="3" borderId="16" xfId="0" applyNumberFormat="1" applyFont="1" applyFill="1" applyBorder="1" applyAlignment="1" applyProtection="1">
      <alignment horizontal="center" vertical="center" wrapText="1"/>
    </xf>
    <xf numFmtId="164" fontId="10" fillId="3" borderId="3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left" vertical="center" wrapText="1"/>
    </xf>
    <xf numFmtId="0" fontId="56" fillId="0" borderId="0" xfId="0" applyFont="1" applyFill="1" applyBorder="1" applyAlignment="1" applyProtection="1">
      <alignment horizontal="left" vertical="center" wrapText="1"/>
    </xf>
    <xf numFmtId="164" fontId="10" fillId="3" borderId="40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3" fillId="5" borderId="57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left" vertical="center" wrapText="1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70" xfId="0" applyFont="1" applyBorder="1" applyAlignment="1" applyProtection="1">
      <alignment horizontal="left" vertical="center" wrapText="1"/>
    </xf>
    <xf numFmtId="166" fontId="19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14" fontId="17" fillId="5" borderId="67" xfId="0" applyNumberFormat="1" applyFont="1" applyFill="1" applyBorder="1" applyAlignment="1" applyProtection="1">
      <alignment horizontal="left" vertical="center" wrapText="1"/>
      <protection locked="0"/>
    </xf>
    <xf numFmtId="14" fontId="17" fillId="5" borderId="6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14" fontId="19" fillId="5" borderId="86" xfId="0" applyNumberFormat="1" applyFont="1" applyFill="1" applyBorder="1" applyAlignment="1" applyProtection="1">
      <alignment horizontal="left" vertical="center" wrapText="1"/>
      <protection locked="0"/>
    </xf>
    <xf numFmtId="0" fontId="19" fillId="5" borderId="57" xfId="0" applyFont="1" applyFill="1" applyBorder="1" applyAlignment="1" applyProtection="1">
      <alignment horizontal="left" vertical="center"/>
      <protection locked="0"/>
    </xf>
    <xf numFmtId="0" fontId="19" fillId="5" borderId="59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3" fillId="0" borderId="65" xfId="0" applyFont="1" applyFill="1" applyBorder="1" applyAlignment="1" applyProtection="1">
      <alignment horizontal="center" vertical="center"/>
    </xf>
    <xf numFmtId="49" fontId="19" fillId="5" borderId="57" xfId="0" applyNumberFormat="1" applyFont="1" applyFill="1" applyBorder="1" applyAlignment="1" applyProtection="1">
      <alignment horizontal="left" vertical="center"/>
      <protection locked="0"/>
    </xf>
    <xf numFmtId="0" fontId="19" fillId="5" borderId="83" xfId="0" applyFont="1" applyFill="1" applyBorder="1" applyAlignment="1" applyProtection="1">
      <alignment horizontal="left" vertical="center" wrapText="1"/>
      <protection locked="0"/>
    </xf>
    <xf numFmtId="0" fontId="19" fillId="5" borderId="84" xfId="0" applyFont="1" applyFill="1" applyBorder="1" applyAlignment="1" applyProtection="1">
      <alignment horizontal="left" vertical="center" wrapText="1"/>
      <protection locked="0"/>
    </xf>
    <xf numFmtId="0" fontId="19" fillId="5" borderId="8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right" vertical="center"/>
    </xf>
    <xf numFmtId="0" fontId="19" fillId="0" borderId="29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left" vertical="center" wrapText="1"/>
    </xf>
    <xf numFmtId="0" fontId="17" fillId="0" borderId="43" xfId="0" applyFont="1" applyBorder="1" applyAlignment="1" applyProtection="1">
      <alignment horizontal="right" vertical="center" wrapText="1"/>
    </xf>
    <xf numFmtId="0" fontId="17" fillId="0" borderId="33" xfId="0" applyFont="1" applyBorder="1" applyAlignment="1" applyProtection="1">
      <alignment horizontal="right" vertical="center" wrapText="1"/>
    </xf>
    <xf numFmtId="0" fontId="15" fillId="0" borderId="25" xfId="0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right" vertical="center"/>
    </xf>
    <xf numFmtId="0" fontId="15" fillId="0" borderId="27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9" fillId="0" borderId="19" xfId="0" applyFont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</xf>
    <xf numFmtId="0" fontId="19" fillId="0" borderId="28" xfId="0" applyFont="1" applyBorder="1" applyAlignment="1" applyProtection="1">
      <alignment horizontal="right" vertical="center" wrapText="1"/>
    </xf>
    <xf numFmtId="0" fontId="19" fillId="0" borderId="29" xfId="0" applyFont="1" applyBorder="1" applyAlignment="1" applyProtection="1">
      <alignment horizontal="right" vertical="center" wrapText="1"/>
    </xf>
    <xf numFmtId="0" fontId="24" fillId="0" borderId="62" xfId="0" applyFont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3" xfId="0" applyBorder="1" applyAlignment="1">
      <alignment vertical="top"/>
    </xf>
    <xf numFmtId="165" fontId="39" fillId="3" borderId="3" xfId="0" applyNumberFormat="1" applyFont="1" applyFill="1" applyBorder="1" applyAlignment="1" applyProtection="1">
      <alignment horizontal="center" vertical="center"/>
    </xf>
    <xf numFmtId="165" fontId="39" fillId="3" borderId="5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righ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4" fontId="10" fillId="3" borderId="18" xfId="0" applyNumberFormat="1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0" fontId="18" fillId="0" borderId="2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0" fillId="0" borderId="90" xfId="0" applyFont="1" applyBorder="1" applyAlignment="1" applyProtection="1">
      <alignment horizontal="center" vertical="center" wrapText="1"/>
    </xf>
    <xf numFmtId="0" fontId="10" fillId="0" borderId="9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FF"/>
      <color rgb="FF0000FF"/>
      <color rgb="FF00CC00"/>
      <color rgb="FFFFFFCC"/>
      <color rgb="FFFFFFFF"/>
      <color rgb="FF00FF00"/>
      <color rgb="FFF3F7ED"/>
      <color rgb="FFCC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751650</xdr:colOff>
      <xdr:row>1</xdr:row>
      <xdr:rowOff>190044</xdr:rowOff>
    </xdr:from>
    <xdr:to>
      <xdr:col>2</xdr:col>
      <xdr:colOff>1128768</xdr:colOff>
      <xdr:row>2</xdr:row>
      <xdr:rowOff>6588</xdr:rowOff>
    </xdr:to>
    <xdr:pic>
      <xdr:nvPicPr>
        <xdr:cNvPr id="2" name="Image 1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886121" y="302103"/>
          <a:ext cx="1296000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1092329</xdr:colOff>
      <xdr:row>1</xdr:row>
      <xdr:rowOff>172668</xdr:rowOff>
    </xdr:from>
    <xdr:to>
      <xdr:col>9</xdr:col>
      <xdr:colOff>823404</xdr:colOff>
      <xdr:row>1</xdr:row>
      <xdr:rowOff>676668</xdr:rowOff>
    </xdr:to>
    <xdr:pic>
      <xdr:nvPicPr>
        <xdr:cNvPr id="5" name="Image 4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7378829" y="284727"/>
          <a:ext cx="1299899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76200</xdr:rowOff>
    </xdr:from>
    <xdr:to>
      <xdr:col>14</xdr:col>
      <xdr:colOff>847726</xdr:colOff>
      <xdr:row>15</xdr:row>
      <xdr:rowOff>277347</xdr:rowOff>
    </xdr:to>
    <xdr:sp macro="" textlink="">
      <xdr:nvSpPr>
        <xdr:cNvPr id="6" name="Rectangle à coins arrondis 5"/>
        <xdr:cNvSpPr/>
      </xdr:nvSpPr>
      <xdr:spPr>
        <a:xfrm>
          <a:off x="9505950" y="1143000"/>
          <a:ext cx="1866901" cy="2820522"/>
        </a:xfrm>
        <a:prstGeom prst="wedgeRoundRectCallout">
          <a:avLst>
            <a:gd name="adj1" fmla="val -81244"/>
            <a:gd name="adj2" fmla="val -26671"/>
            <a:gd name="adj3" fmla="val 16667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fr-FR" sz="1400" b="1" u="dbl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Important (à lire)</a:t>
          </a: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Les champs à renseigner sont grisés et encadrés en rouge, les autres sont verrouillés. </a:t>
          </a:r>
        </a:p>
        <a:p>
          <a:pPr algn="ctr"/>
          <a:endParaRPr lang="fr-FR" sz="1100">
            <a:solidFill>
              <a:srgbClr val="FF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Merci</a:t>
          </a:r>
          <a:r>
            <a:rPr lang="fr-FR" sz="1100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de ne pas déverrouiller ces derniers et de ne pas modifier la structure du fichier, et ce même si une partie du texte saisi n’apparait pas sur l’écran et/ou lors de l’impression.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R122"/>
  <sheetViews>
    <sheetView tabSelected="1" workbookViewId="0">
      <selection activeCell="C8" sqref="C8:J8"/>
    </sheetView>
  </sheetViews>
  <sheetFormatPr baseColWidth="10" defaultRowHeight="14.25" x14ac:dyDescent="0.25"/>
  <cols>
    <col min="1" max="1" width="2.5703125" style="3" customWidth="1"/>
    <col min="2" max="2" width="13.7109375" style="4" customWidth="1"/>
    <col min="3" max="3" width="19.85546875" style="4" customWidth="1"/>
    <col min="4" max="4" width="11.85546875" style="4" customWidth="1"/>
    <col min="5" max="5" width="8.7109375" style="4" customWidth="1"/>
    <col min="6" max="6" width="12.5703125" style="4" customWidth="1"/>
    <col min="7" max="7" width="14.28515625" style="4" customWidth="1"/>
    <col min="8" max="8" width="11.7109375" style="4" customWidth="1"/>
    <col min="9" max="9" width="23.5703125" style="4" customWidth="1"/>
    <col min="10" max="10" width="14.85546875" style="30" customWidth="1"/>
    <col min="11" max="11" width="8.85546875" style="14" customWidth="1"/>
    <col min="12" max="12" width="0.85546875" style="51" customWidth="1"/>
    <col min="13" max="13" width="0.140625" style="13" hidden="1" customWidth="1"/>
    <col min="14" max="14" width="14.42578125" style="49" customWidth="1"/>
    <col min="15" max="15" width="13.5703125" style="4" customWidth="1"/>
    <col min="16" max="16" width="0" style="4" hidden="1" customWidth="1"/>
    <col min="17" max="17" width="18.85546875" style="4" hidden="1" customWidth="1"/>
    <col min="18" max="18" width="15.85546875" style="4" hidden="1" customWidth="1"/>
    <col min="19" max="20" width="11.42578125" style="4" hidden="1" customWidth="1"/>
    <col min="21" max="21" width="29.85546875" style="4" hidden="1" customWidth="1"/>
    <col min="22" max="22" width="17.7109375" style="4" hidden="1" customWidth="1"/>
    <col min="23" max="23" width="37.5703125" style="4" hidden="1" customWidth="1"/>
    <col min="24" max="24" width="29.140625" style="4" hidden="1" customWidth="1"/>
    <col min="25" max="25" width="21.85546875" style="4" hidden="1" customWidth="1"/>
    <col min="26" max="26" width="21.28515625" style="4" hidden="1" customWidth="1"/>
    <col min="27" max="27" width="11.42578125" style="5" hidden="1" customWidth="1"/>
    <col min="28" max="28" width="11.42578125" style="4" hidden="1" customWidth="1"/>
    <col min="29" max="29" width="15.140625" style="4" hidden="1" customWidth="1"/>
    <col min="30" max="30" width="21.85546875" style="4" hidden="1" customWidth="1"/>
    <col min="31" max="31" width="30.7109375" style="4" customWidth="1"/>
    <col min="32" max="43" width="4.7109375" style="4" customWidth="1"/>
    <col min="44" max="16384" width="11.42578125" style="4"/>
  </cols>
  <sheetData>
    <row r="1" spans="1:37" ht="9" customHeight="1" x14ac:dyDescent="0.25"/>
    <row r="2" spans="1:37" ht="54" customHeight="1" x14ac:dyDescent="0.25">
      <c r="B2" s="333" t="s">
        <v>19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2"/>
      <c r="N2" s="70"/>
      <c r="V2" s="16"/>
    </row>
    <row r="3" spans="1:37" ht="1.5" customHeight="1" x14ac:dyDescent="0.25">
      <c r="B3" s="36"/>
      <c r="C3" s="36"/>
      <c r="D3" s="36"/>
      <c r="E3" s="36"/>
      <c r="F3" s="36"/>
      <c r="G3" s="36"/>
      <c r="H3" s="36"/>
      <c r="I3" s="36"/>
      <c r="J3" s="47"/>
      <c r="K3" s="36"/>
      <c r="L3" s="48"/>
      <c r="M3" s="2"/>
      <c r="N3" s="70"/>
    </row>
    <row r="4" spans="1:37" s="3" customFormat="1" ht="19.5" customHeight="1" x14ac:dyDescent="0.25">
      <c r="B4" s="334" t="s">
        <v>121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6"/>
      <c r="N4" s="142"/>
      <c r="O4" s="142"/>
      <c r="AA4" s="24"/>
    </row>
    <row r="5" spans="1:37" s="3" customFormat="1" ht="19.5" customHeight="1" x14ac:dyDescent="0.25">
      <c r="B5" s="343" t="s">
        <v>39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6"/>
      <c r="N5" s="142"/>
      <c r="O5" s="142"/>
      <c r="Q5" s="255" t="s">
        <v>46</v>
      </c>
      <c r="AA5" s="24"/>
    </row>
    <row r="6" spans="1:37" s="3" customFormat="1" ht="18.75" customHeight="1" x14ac:dyDescent="0.25">
      <c r="A6" s="266" t="str">
        <f>IF(C8="Faculté de Médecine","Grille d'évaluation réservée aux Enseignant-chercheurs Hospitalo-universitaires inscrits en thèse et aux Résidents en Médecine","Grille d'évaluation réservée aux Enseignant-chercheurs inscrits en thèse et aux Doctorants non-salariés")</f>
        <v>Grille d'évaluation réservée aux Enseignant-chercheurs inscrits en thèse et aux Doctorants non-salariés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7"/>
      <c r="N6" s="142"/>
      <c r="O6" s="142"/>
      <c r="Q6" s="25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19.5" customHeight="1" x14ac:dyDescent="0.25">
      <c r="A7" s="10"/>
      <c r="B7" s="335" t="s">
        <v>45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7"/>
      <c r="N7" s="142"/>
      <c r="O7" s="142"/>
      <c r="P7" s="8"/>
      <c r="Q7" s="256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1.75" customHeight="1" x14ac:dyDescent="0.25">
      <c r="C8" s="336" t="s">
        <v>53</v>
      </c>
      <c r="D8" s="336"/>
      <c r="E8" s="336"/>
      <c r="F8" s="336"/>
      <c r="G8" s="336"/>
      <c r="H8" s="336"/>
      <c r="I8" s="336"/>
      <c r="J8" s="336"/>
      <c r="K8" s="74"/>
      <c r="L8" s="65"/>
      <c r="M8" s="74"/>
      <c r="N8" s="142"/>
      <c r="O8" s="142"/>
      <c r="Q8" s="256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7.5" customHeight="1" x14ac:dyDescent="0.25">
      <c r="K9" s="4"/>
      <c r="L9" s="64"/>
      <c r="M9" s="4"/>
      <c r="N9" s="142"/>
      <c r="O9" s="14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.75" customHeight="1" thickBot="1" x14ac:dyDescent="0.3">
      <c r="A10" s="232" t="s">
        <v>83</v>
      </c>
      <c r="B10" s="232"/>
      <c r="C10" s="232"/>
      <c r="D10" s="232"/>
      <c r="E10" s="232"/>
      <c r="F10" s="357" t="str">
        <f>IF(RIGHT(G18,31)="NON concerné(e) par la mobilité"," ! Désolé vous n'êtes pas concerné par la mobilité à l'étranger"," ")</f>
        <v xml:space="preserve"> </v>
      </c>
      <c r="G10" s="357"/>
      <c r="H10" s="357"/>
      <c r="I10" s="357"/>
      <c r="J10" s="357"/>
      <c r="K10" s="4"/>
      <c r="L10" s="64"/>
      <c r="M10" s="4"/>
      <c r="N10" s="142"/>
      <c r="O10" s="14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3.1" customHeight="1" x14ac:dyDescent="0.25">
      <c r="B11" s="353" t="s">
        <v>0</v>
      </c>
      <c r="C11" s="354"/>
      <c r="D11" s="358" t="s">
        <v>174</v>
      </c>
      <c r="E11" s="358"/>
      <c r="F11" s="358"/>
      <c r="G11" s="358"/>
      <c r="H11" s="358"/>
      <c r="I11" s="358"/>
      <c r="J11" s="358"/>
      <c r="K11" s="4"/>
      <c r="L11" s="64"/>
      <c r="M11" s="4"/>
      <c r="N11" s="142"/>
      <c r="O11" s="14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3.1" customHeight="1" x14ac:dyDescent="0.25">
      <c r="B12" s="341" t="s">
        <v>71</v>
      </c>
      <c r="C12" s="342"/>
      <c r="D12" s="351" t="s">
        <v>81</v>
      </c>
      <c r="E12" s="351"/>
      <c r="F12" s="351"/>
      <c r="G12" s="351"/>
      <c r="H12" s="352"/>
      <c r="I12" s="352"/>
      <c r="J12" s="352"/>
      <c r="K12" s="4"/>
      <c r="L12" s="64"/>
      <c r="M12" s="4"/>
      <c r="N12" s="142"/>
      <c r="O12" s="14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1" customFormat="1" ht="19.5" customHeight="1" x14ac:dyDescent="0.25">
      <c r="B13" s="355" t="s">
        <v>5</v>
      </c>
      <c r="C13" s="356"/>
      <c r="D13" s="261" t="s">
        <v>67</v>
      </c>
      <c r="E13" s="261"/>
      <c r="F13" s="261"/>
      <c r="G13" s="261"/>
      <c r="H13" s="261"/>
      <c r="I13" s="261"/>
      <c r="J13" s="261"/>
      <c r="K13" s="4"/>
      <c r="L13" s="51"/>
      <c r="M13" s="37"/>
      <c r="N13" s="142"/>
      <c r="O13" s="142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1" customFormat="1" ht="6" customHeight="1" thickBot="1" x14ac:dyDescent="0.3">
      <c r="L14" s="51"/>
      <c r="M14" s="37"/>
      <c r="N14" s="142"/>
      <c r="O14" s="142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7" customHeight="1" x14ac:dyDescent="0.25">
      <c r="B15" s="283" t="s">
        <v>148</v>
      </c>
      <c r="C15" s="175" t="s">
        <v>140</v>
      </c>
      <c r="D15" s="346" t="s">
        <v>115</v>
      </c>
      <c r="E15" s="346"/>
      <c r="F15" s="346"/>
      <c r="G15" s="346"/>
      <c r="H15" s="346"/>
      <c r="I15" s="346"/>
      <c r="J15" s="347"/>
      <c r="M15" s="37"/>
      <c r="N15" s="142"/>
      <c r="O15" s="142"/>
      <c r="Q15" s="128" t="s">
        <v>4</v>
      </c>
      <c r="R15" s="18" t="s">
        <v>53</v>
      </c>
      <c r="S15" s="19" t="s">
        <v>7</v>
      </c>
      <c r="T15" s="19" t="s">
        <v>6</v>
      </c>
      <c r="U15" s="19" t="s">
        <v>8</v>
      </c>
      <c r="V15" s="60" t="s">
        <v>10</v>
      </c>
      <c r="W15" s="19" t="s">
        <v>9</v>
      </c>
      <c r="X15" s="20" t="s">
        <v>130</v>
      </c>
      <c r="Y15" s="20" t="s">
        <v>11</v>
      </c>
      <c r="Z15" s="20" t="s">
        <v>12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4.95" customHeight="1" x14ac:dyDescent="0.25">
      <c r="B16" s="284"/>
      <c r="C16" s="182" t="s">
        <v>84</v>
      </c>
      <c r="D16" s="261" t="s">
        <v>67</v>
      </c>
      <c r="E16" s="261"/>
      <c r="F16" s="261"/>
      <c r="G16" s="261"/>
      <c r="H16" s="261"/>
      <c r="I16" s="261"/>
      <c r="J16" s="350"/>
      <c r="M16" s="37"/>
      <c r="N16" s="142"/>
      <c r="O16" s="142"/>
      <c r="Q16" s="129" t="s">
        <v>13</v>
      </c>
      <c r="R16" s="18" t="s">
        <v>52</v>
      </c>
      <c r="S16" s="18" t="s">
        <v>42</v>
      </c>
      <c r="T16" s="18" t="s">
        <v>43</v>
      </c>
      <c r="U16" s="18" t="s">
        <v>27</v>
      </c>
      <c r="W16" s="21"/>
      <c r="X16" s="22"/>
      <c r="Y16" s="22"/>
      <c r="Z16" s="22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21.95" customHeight="1" x14ac:dyDescent="0.2">
      <c r="B17" s="284"/>
      <c r="C17" s="178" t="s">
        <v>85</v>
      </c>
      <c r="D17" s="275" t="s">
        <v>77</v>
      </c>
      <c r="E17" s="276"/>
      <c r="F17" s="277"/>
      <c r="G17" s="280" t="str">
        <f>IF(C8="Faculté de Médecine"," ",IF(D17="3ème Cycle (LMD)","Nombre d’inscriptions administratives autorisées : 05",IF(D17="En Sciences (Classique)","Nombre d’inscriptions administratives autorisées : 06","  ")))</f>
        <v xml:space="preserve">  </v>
      </c>
      <c r="H17" s="281"/>
      <c r="I17" s="281"/>
      <c r="J17" s="282"/>
      <c r="K17" s="15"/>
      <c r="M17" s="37"/>
      <c r="N17" s="142"/>
      <c r="O17" s="142"/>
      <c r="Q17" s="131" t="s">
        <v>72</v>
      </c>
      <c r="R17" s="18" t="s">
        <v>73</v>
      </c>
      <c r="S17" s="185" t="s">
        <v>156</v>
      </c>
      <c r="T17" s="185" t="s">
        <v>157</v>
      </c>
      <c r="U17" s="185" t="s">
        <v>158</v>
      </c>
      <c r="V17" s="185" t="s">
        <v>159</v>
      </c>
      <c r="W17" s="185" t="s">
        <v>160</v>
      </c>
      <c r="X17" s="185" t="s">
        <v>161</v>
      </c>
      <c r="Y17" s="185" t="s">
        <v>162</v>
      </c>
      <c r="Z17" s="185" t="s">
        <v>163</v>
      </c>
      <c r="AA17" s="185" t="s">
        <v>164</v>
      </c>
      <c r="AB17" s="185" t="s">
        <v>165</v>
      </c>
      <c r="AC17" s="185" t="s">
        <v>166</v>
      </c>
      <c r="AD17" s="9"/>
      <c r="AE17" s="9"/>
      <c r="AF17" s="9"/>
      <c r="AG17" s="9"/>
      <c r="AH17" s="9"/>
      <c r="AI17" s="9"/>
      <c r="AJ17" s="9"/>
      <c r="AK17" s="9"/>
    </row>
    <row r="18" spans="1:37" ht="21.95" customHeight="1" thickBot="1" x14ac:dyDescent="0.3">
      <c r="B18" s="348" t="s">
        <v>82</v>
      </c>
      <c r="C18" s="349"/>
      <c r="D18" s="262" t="s">
        <v>73</v>
      </c>
      <c r="E18" s="262"/>
      <c r="F18" s="263"/>
      <c r="G18" s="278" t="str">
        <f>IF(D18="Veuillez sélectionner l'année","  ",IF(C8="Faculté de Médecine",2024-K18&amp;" inscriptions",IF(D17="3ème Cycle (LMD)",IF(2024-K18&gt;5,2024-K18&amp;" inscriptions"&amp;" : NON concerné(e) par la mobilité",2024-K18&amp;" inscriptions"),IF(D17="En Sciences (Classique)",IF(2024-K18&gt;6,2024-K18&amp;" inscriptions"&amp;" : NON concerné(e) par la mobilité",2024-K18&amp;" inscriptions"),2024-K18&amp;" inscriptions"))))</f>
        <v xml:space="preserve">  </v>
      </c>
      <c r="H18" s="278"/>
      <c r="I18" s="278"/>
      <c r="J18" s="279"/>
      <c r="K18" s="184" t="str">
        <f>LEFT(D18,4)</f>
        <v>Veui</v>
      </c>
      <c r="M18" s="37"/>
      <c r="N18" s="142"/>
      <c r="O18" s="142"/>
      <c r="Q18" s="169" t="s">
        <v>1</v>
      </c>
      <c r="R18" s="170" t="s">
        <v>20</v>
      </c>
      <c r="S18" s="170" t="s">
        <v>2</v>
      </c>
      <c r="T18" s="171" t="s">
        <v>3</v>
      </c>
      <c r="U18" s="58"/>
      <c r="V18" s="59"/>
      <c r="W18" s="21"/>
      <c r="X18" s="22"/>
      <c r="Y18" s="22"/>
      <c r="Z18" s="22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34" customFormat="1" ht="24.95" customHeight="1" thickBot="1" x14ac:dyDescent="0.25">
      <c r="A19" s="38"/>
      <c r="B19" s="197" t="s">
        <v>90</v>
      </c>
      <c r="C19" s="197"/>
      <c r="D19" s="197"/>
      <c r="E19" s="197"/>
      <c r="F19" s="197"/>
      <c r="G19" s="197"/>
      <c r="H19" s="197"/>
      <c r="I19" s="197"/>
      <c r="J19" s="197"/>
      <c r="K19" s="104"/>
      <c r="L19" s="51"/>
      <c r="M19" s="32"/>
      <c r="Q19" s="130" t="s">
        <v>76</v>
      </c>
      <c r="R19" s="18" t="s">
        <v>77</v>
      </c>
      <c r="S19" s="172" t="s">
        <v>75</v>
      </c>
      <c r="T19" s="172" t="s">
        <v>74</v>
      </c>
      <c r="U19" s="179" t="s">
        <v>128</v>
      </c>
      <c r="X19" s="35"/>
      <c r="Y19" s="35"/>
      <c r="Z19" s="35"/>
      <c r="AA19" s="35"/>
      <c r="AB19" s="35"/>
      <c r="AC19" s="35"/>
      <c r="AD19" s="9"/>
      <c r="AE19" s="9"/>
      <c r="AF19" s="35"/>
      <c r="AG19" s="35"/>
      <c r="AH19" s="35"/>
      <c r="AI19" s="35"/>
      <c r="AJ19" s="35"/>
      <c r="AK19" s="35"/>
    </row>
    <row r="20" spans="1:37" s="16" customFormat="1" ht="22.5" customHeight="1" x14ac:dyDescent="0.25">
      <c r="A20" s="67"/>
      <c r="B20" s="344" t="s">
        <v>13</v>
      </c>
      <c r="C20" s="345"/>
      <c r="D20" s="359" t="s">
        <v>52</v>
      </c>
      <c r="E20" s="360"/>
      <c r="F20" s="360"/>
      <c r="G20" s="360"/>
      <c r="H20" s="360"/>
      <c r="I20" s="361"/>
      <c r="J20" s="264" t="s">
        <v>47</v>
      </c>
      <c r="K20" s="264"/>
      <c r="L20" s="51"/>
      <c r="M20" s="37"/>
      <c r="N20" s="233" t="s">
        <v>154</v>
      </c>
      <c r="O20" s="233"/>
      <c r="Q20" s="130" t="s">
        <v>80</v>
      </c>
      <c r="R20" s="18" t="s">
        <v>81</v>
      </c>
      <c r="S20" s="173" t="s">
        <v>78</v>
      </c>
      <c r="T20" s="173" t="s">
        <v>139</v>
      </c>
      <c r="U20" s="173" t="s">
        <v>79</v>
      </c>
      <c r="V20" s="179" t="s">
        <v>129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6" customFormat="1" ht="22.5" customHeight="1" thickBot="1" x14ac:dyDescent="0.3">
      <c r="A21" s="57"/>
      <c r="B21" s="337" t="s">
        <v>15</v>
      </c>
      <c r="C21" s="338"/>
      <c r="D21" s="339"/>
      <c r="E21" s="340"/>
      <c r="F21" s="340"/>
      <c r="G21" s="116" t="s">
        <v>14</v>
      </c>
      <c r="H21" s="273"/>
      <c r="I21" s="274"/>
      <c r="J21" s="264"/>
      <c r="K21" s="264"/>
      <c r="L21" s="51"/>
      <c r="M21" s="37"/>
      <c r="N21" s="233"/>
      <c r="O21" s="233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6" customFormat="1" ht="6.75" customHeight="1" x14ac:dyDescent="0.25">
      <c r="A22" s="76"/>
      <c r="B22" s="77"/>
      <c r="C22" s="77"/>
      <c r="D22" s="148"/>
      <c r="E22" s="390" t="s">
        <v>17</v>
      </c>
      <c r="F22" s="390"/>
      <c r="G22" s="148"/>
      <c r="H22" s="392" t="s">
        <v>17</v>
      </c>
      <c r="I22" s="392"/>
      <c r="J22" s="264"/>
      <c r="K22" s="264"/>
      <c r="L22" s="51"/>
      <c r="M22" s="37"/>
      <c r="N22" s="233"/>
      <c r="O22" s="233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54" customFormat="1" ht="17.25" customHeight="1" x14ac:dyDescent="0.25">
      <c r="A23" s="149" t="s">
        <v>70</v>
      </c>
      <c r="B23" s="149"/>
      <c r="C23" s="149"/>
      <c r="D23" s="149"/>
      <c r="E23" s="391"/>
      <c r="F23" s="391"/>
      <c r="G23" s="150"/>
      <c r="H23" s="393"/>
      <c r="I23" s="393"/>
      <c r="J23" s="264"/>
      <c r="K23" s="264"/>
      <c r="L23" s="65"/>
      <c r="M23" s="43"/>
      <c r="N23" s="233"/>
      <c r="O23" s="233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</row>
    <row r="24" spans="1:37" s="17" customFormat="1" ht="18" customHeight="1" thickBot="1" x14ac:dyDescent="0.3">
      <c r="A24" s="210" t="s">
        <v>142</v>
      </c>
      <c r="B24" s="210"/>
      <c r="C24" s="210"/>
      <c r="D24" s="210"/>
      <c r="E24" s="151"/>
      <c r="F24" s="151"/>
      <c r="G24" s="151"/>
      <c r="H24" s="151"/>
      <c r="I24" s="151"/>
      <c r="J24" s="265"/>
      <c r="K24" s="265"/>
      <c r="L24" s="65"/>
      <c r="M24" s="43"/>
      <c r="N24" s="260"/>
      <c r="O24" s="260"/>
      <c r="P24" s="154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</row>
    <row r="25" spans="1:37" s="17" customFormat="1" ht="21" customHeight="1" x14ac:dyDescent="0.25">
      <c r="A25" s="10"/>
      <c r="B25" s="228" t="s">
        <v>91</v>
      </c>
      <c r="C25" s="294"/>
      <c r="D25" s="220" t="s">
        <v>141</v>
      </c>
      <c r="E25" s="220"/>
      <c r="F25" s="220"/>
      <c r="G25" s="205"/>
      <c r="H25" s="134">
        <f>IF(D18="Veuillez sélectionner l'année",0,2024-K18)</f>
        <v>0</v>
      </c>
      <c r="I25" s="78"/>
      <c r="J25" s="103"/>
      <c r="K25" s="285">
        <f>I26</f>
        <v>0</v>
      </c>
      <c r="L25" s="227"/>
      <c r="M25" s="39"/>
      <c r="N25" s="86"/>
      <c r="O25" s="9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21.75" customHeight="1" thickBot="1" x14ac:dyDescent="0.3">
      <c r="B26" s="230"/>
      <c r="C26" s="295"/>
      <c r="D26" s="267" t="s">
        <v>86</v>
      </c>
      <c r="E26" s="267"/>
      <c r="F26" s="267"/>
      <c r="G26" s="267"/>
      <c r="H26" s="268"/>
      <c r="I26" s="133">
        <f>H25*2</f>
        <v>0</v>
      </c>
      <c r="J26" s="93"/>
      <c r="K26" s="286"/>
      <c r="L26" s="227"/>
      <c r="M26" s="40"/>
      <c r="N26" s="85"/>
      <c r="O26" s="7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9.5" customHeight="1" thickBot="1" x14ac:dyDescent="0.3">
      <c r="A27" s="210" t="s">
        <v>170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68"/>
      <c r="L27" s="69"/>
      <c r="M27" s="69"/>
      <c r="N27" s="85"/>
      <c r="O27" s="71"/>
      <c r="P27" s="69"/>
      <c r="R27" s="69"/>
      <c r="S27" s="69"/>
      <c r="T27" s="6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7" customFormat="1" ht="23.25" customHeight="1" x14ac:dyDescent="0.25">
      <c r="A28" s="10"/>
      <c r="B28" s="228" t="s">
        <v>171</v>
      </c>
      <c r="C28" s="229"/>
      <c r="D28" s="220" t="s">
        <v>87</v>
      </c>
      <c r="E28" s="220"/>
      <c r="F28" s="220"/>
      <c r="G28" s="205"/>
      <c r="H28" s="118">
        <v>3</v>
      </c>
      <c r="I28" s="100" t="s">
        <v>88</v>
      </c>
      <c r="J28" s="94"/>
      <c r="K28" s="234">
        <f>I29</f>
        <v>0</v>
      </c>
      <c r="L28" s="227"/>
      <c r="M28" s="39"/>
      <c r="N28" s="85"/>
      <c r="O28" s="71"/>
      <c r="Q28" s="29" t="s">
        <v>23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4.95" customHeight="1" thickBot="1" x14ac:dyDescent="0.3">
      <c r="B29" s="230"/>
      <c r="C29" s="231"/>
      <c r="D29" s="267" t="s">
        <v>69</v>
      </c>
      <c r="E29" s="267"/>
      <c r="F29" s="267"/>
      <c r="G29" s="267"/>
      <c r="H29" s="268"/>
      <c r="I29" s="92">
        <f>3-H28</f>
        <v>0</v>
      </c>
      <c r="J29" s="93"/>
      <c r="K29" s="235"/>
      <c r="L29" s="227"/>
      <c r="M29" s="40"/>
      <c r="N29" s="85"/>
      <c r="O29" s="71"/>
      <c r="R29" s="17"/>
      <c r="S29" s="17"/>
      <c r="T29" s="1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8.5" customHeight="1" thickBot="1" x14ac:dyDescent="0.3">
      <c r="A30" s="210" t="s">
        <v>131</v>
      </c>
      <c r="B30" s="210"/>
      <c r="C30" s="210"/>
      <c r="D30" s="210"/>
      <c r="E30" s="210"/>
      <c r="F30" s="210"/>
      <c r="G30" s="210"/>
      <c r="H30" s="156"/>
      <c r="I30" s="156"/>
      <c r="J30" s="156"/>
      <c r="K30" s="66"/>
      <c r="M30" s="37"/>
      <c r="N30" s="85"/>
      <c r="O30" s="71"/>
      <c r="P30" s="16"/>
      <c r="Q30" s="158"/>
      <c r="R30" s="158"/>
      <c r="S30" s="158"/>
      <c r="T30" s="1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7" customFormat="1" ht="41.25" customHeight="1" thickBot="1" x14ac:dyDescent="0.3">
      <c r="A31" s="10"/>
      <c r="B31" s="198" t="s">
        <v>104</v>
      </c>
      <c r="C31" s="199"/>
      <c r="D31" s="199"/>
      <c r="E31" s="199"/>
      <c r="F31" s="199"/>
      <c r="G31" s="199"/>
      <c r="H31" s="200"/>
      <c r="I31" s="159" t="s">
        <v>20</v>
      </c>
      <c r="J31" s="135"/>
      <c r="K31" s="136">
        <f>IF(I31="Oui",5,0)</f>
        <v>0</v>
      </c>
      <c r="L31" s="127"/>
      <c r="M31" s="39"/>
      <c r="N31" s="87"/>
      <c r="O31" s="96"/>
      <c r="Q31" s="158"/>
      <c r="R31" s="158"/>
      <c r="S31" s="15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7" customFormat="1" ht="3" customHeight="1" x14ac:dyDescent="0.25">
      <c r="A32" s="1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74"/>
      <c r="M32" s="83"/>
      <c r="N32" s="85"/>
      <c r="O32" s="71"/>
      <c r="Q32" s="158"/>
      <c r="R32" s="158"/>
      <c r="S32" s="15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44" s="14" customFormat="1" ht="30.75" customHeight="1" x14ac:dyDescent="0.25">
      <c r="A33" s="363" t="s">
        <v>132</v>
      </c>
      <c r="B33" s="364"/>
      <c r="C33" s="364"/>
      <c r="D33" s="364"/>
      <c r="E33" s="364"/>
      <c r="F33" s="364"/>
      <c r="G33" s="364"/>
      <c r="H33" s="364"/>
      <c r="I33" s="364"/>
      <c r="J33" s="364"/>
      <c r="K33" s="79"/>
      <c r="L33" s="51"/>
      <c r="M33" s="37"/>
      <c r="Q33" s="158"/>
      <c r="R33" s="158"/>
      <c r="S33" s="158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9.5" customHeight="1" thickBot="1" x14ac:dyDescent="0.25">
      <c r="A34" s="156"/>
      <c r="B34" s="156" t="s">
        <v>105</v>
      </c>
      <c r="C34" s="156"/>
      <c r="D34" s="156"/>
      <c r="E34" s="156"/>
      <c r="F34" s="156"/>
      <c r="G34" s="156"/>
      <c r="H34" s="156"/>
      <c r="I34" s="156"/>
      <c r="J34" s="156"/>
      <c r="K34" s="66"/>
      <c r="M34" s="37"/>
      <c r="N34" s="233" t="s">
        <v>155</v>
      </c>
      <c r="O34" s="233"/>
      <c r="P34" s="16"/>
      <c r="R34" s="17"/>
      <c r="S34" s="17"/>
      <c r="T34" s="17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44" s="17" customFormat="1" ht="33.75" customHeight="1" thickBot="1" x14ac:dyDescent="0.3">
      <c r="A35" s="10"/>
      <c r="C35" s="198" t="s">
        <v>116</v>
      </c>
      <c r="D35" s="199"/>
      <c r="E35" s="199"/>
      <c r="F35" s="199"/>
      <c r="G35" s="199"/>
      <c r="H35" s="200"/>
      <c r="I35" s="159" t="s">
        <v>20</v>
      </c>
      <c r="J35" s="135"/>
      <c r="K35" s="136">
        <f>IF(I35="Oui",5,0)</f>
        <v>0</v>
      </c>
      <c r="L35" s="143"/>
      <c r="M35" s="39"/>
      <c r="N35" s="86"/>
      <c r="O35" s="95"/>
      <c r="Q35" s="158"/>
      <c r="R35" s="15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44" s="12" customFormat="1" ht="17.25" customHeight="1" thickBot="1" x14ac:dyDescent="0.3">
      <c r="A36" s="141"/>
      <c r="B36" s="259" t="s">
        <v>106</v>
      </c>
      <c r="C36" s="259"/>
      <c r="D36" s="259"/>
      <c r="E36" s="259"/>
      <c r="F36" s="259"/>
      <c r="G36" s="259"/>
      <c r="H36" s="259"/>
      <c r="I36" s="259"/>
      <c r="J36" s="141"/>
      <c r="K36" s="144"/>
      <c r="L36" s="51"/>
      <c r="N36" s="85"/>
      <c r="O36" s="71"/>
      <c r="Q36" s="158"/>
      <c r="R36" s="158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</row>
    <row r="37" spans="1:44" s="17" customFormat="1" ht="30.75" customHeight="1" thickBot="1" x14ac:dyDescent="0.3">
      <c r="A37" s="10"/>
      <c r="C37" s="198" t="s">
        <v>107</v>
      </c>
      <c r="D37" s="199"/>
      <c r="E37" s="199"/>
      <c r="F37" s="199"/>
      <c r="G37" s="199"/>
      <c r="H37" s="200"/>
      <c r="I37" s="160" t="s">
        <v>20</v>
      </c>
      <c r="J37" s="187">
        <f>IF(I37="Oui",5,0)</f>
        <v>0</v>
      </c>
      <c r="K37" s="287">
        <f>IF((J37+J40)&gt;0,5,0)</f>
        <v>0</v>
      </c>
      <c r="L37" s="137"/>
      <c r="M37" s="39"/>
      <c r="N37" s="85"/>
      <c r="O37" s="71"/>
      <c r="Q37" s="158"/>
      <c r="R37" s="15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44" ht="18.75" customHeight="1" thickBot="1" x14ac:dyDescent="0.3">
      <c r="B38" s="388" t="s">
        <v>152</v>
      </c>
      <c r="C38" s="388"/>
      <c r="D38" s="388"/>
      <c r="E38" s="388"/>
      <c r="F38" s="388"/>
      <c r="G38" s="388"/>
      <c r="H38" s="388"/>
      <c r="I38" s="388"/>
      <c r="K38" s="288"/>
      <c r="M38" s="41"/>
      <c r="N38" s="183"/>
      <c r="O38" s="71"/>
      <c r="P38" s="3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44" s="12" customFormat="1" ht="22.5" customHeight="1" x14ac:dyDescent="0.25">
      <c r="A39" s="132"/>
      <c r="C39" s="290" t="s">
        <v>167</v>
      </c>
      <c r="D39" s="291"/>
      <c r="E39" s="205" t="s">
        <v>92</v>
      </c>
      <c r="F39" s="206"/>
      <c r="G39" s="206"/>
      <c r="H39" s="118">
        <v>0</v>
      </c>
      <c r="I39" s="269" t="s">
        <v>122</v>
      </c>
      <c r="J39" s="269"/>
      <c r="K39" s="288"/>
      <c r="L39" s="51"/>
      <c r="M39" s="37"/>
      <c r="N39" s="183"/>
      <c r="O39" s="71"/>
      <c r="Q39" s="29" t="s">
        <v>21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21.75" customHeight="1" thickBot="1" x14ac:dyDescent="0.3">
      <c r="B40" s="12"/>
      <c r="C40" s="292"/>
      <c r="D40" s="293"/>
      <c r="E40" s="270" t="s">
        <v>153</v>
      </c>
      <c r="F40" s="271"/>
      <c r="G40" s="271"/>
      <c r="H40" s="272"/>
      <c r="I40" s="186">
        <f>H39*5</f>
        <v>0</v>
      </c>
      <c r="J40" s="188">
        <f>IF(D12="Enseignant-chercheur inscrit en thèse",I40,IF(D12="Enseignant-chercheur Hospitalo-universitaire inscrit en thèse",I40,0))</f>
        <v>0</v>
      </c>
      <c r="K40" s="289"/>
      <c r="M40" s="37"/>
      <c r="N40" s="85"/>
      <c r="O40" s="71"/>
      <c r="Q40" s="4" t="s">
        <v>139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26" customFormat="1" ht="21" customHeight="1" thickBot="1" x14ac:dyDescent="0.3">
      <c r="A41" s="202" t="s">
        <v>133</v>
      </c>
      <c r="B41" s="203"/>
      <c r="C41" s="203"/>
      <c r="D41" s="203"/>
      <c r="E41" s="203"/>
      <c r="F41" s="203"/>
      <c r="G41" s="203"/>
      <c r="H41" s="203"/>
      <c r="I41" s="203"/>
      <c r="J41" s="203"/>
      <c r="L41" s="65"/>
      <c r="M41" s="43"/>
      <c r="N41" s="85"/>
      <c r="O41" s="7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8" customHeight="1" x14ac:dyDescent="0.25">
      <c r="B42" s="344" t="s">
        <v>56</v>
      </c>
      <c r="C42" s="374"/>
      <c r="D42" s="374"/>
      <c r="E42" s="374"/>
      <c r="F42" s="374"/>
      <c r="G42" s="374"/>
      <c r="H42" s="375"/>
      <c r="I42" s="163" t="s">
        <v>37</v>
      </c>
      <c r="J42" s="164"/>
      <c r="K42" s="234">
        <f>IF(SUM(J43:J50)&gt;0,5,0)</f>
        <v>0</v>
      </c>
      <c r="M42" s="37"/>
      <c r="N42" s="85"/>
      <c r="O42" s="7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21.95" customHeight="1" x14ac:dyDescent="0.25">
      <c r="B43" s="221" t="s">
        <v>149</v>
      </c>
      <c r="C43" s="222"/>
      <c r="D43" s="201" t="s">
        <v>147</v>
      </c>
      <c r="E43" s="201"/>
      <c r="F43" s="201"/>
      <c r="G43" s="201"/>
      <c r="H43" s="201"/>
      <c r="I43" s="146" t="s">
        <v>20</v>
      </c>
      <c r="J43" s="176">
        <f>IF(I43="Oui",5,0)</f>
        <v>0</v>
      </c>
      <c r="K43" s="257"/>
      <c r="M43" s="37"/>
      <c r="N43" s="85"/>
      <c r="O43" s="7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21.95" customHeight="1" x14ac:dyDescent="0.25">
      <c r="B44" s="223"/>
      <c r="C44" s="224"/>
      <c r="D44" s="201" t="s">
        <v>30</v>
      </c>
      <c r="E44" s="201"/>
      <c r="F44" s="201"/>
      <c r="G44" s="201"/>
      <c r="H44" s="201"/>
      <c r="I44" s="107" t="s">
        <v>20</v>
      </c>
      <c r="J44" s="176">
        <f t="shared" ref="J44:J49" si="0">IF(I44="Oui",5,0)</f>
        <v>0</v>
      </c>
      <c r="K44" s="257"/>
      <c r="M44" s="37"/>
      <c r="N44" s="85"/>
      <c r="O44" s="7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21.95" customHeight="1" x14ac:dyDescent="0.25">
      <c r="B45" s="223"/>
      <c r="C45" s="224"/>
      <c r="D45" s="201" t="s">
        <v>29</v>
      </c>
      <c r="E45" s="201"/>
      <c r="F45" s="201"/>
      <c r="G45" s="201"/>
      <c r="H45" s="201"/>
      <c r="I45" s="107" t="s">
        <v>20</v>
      </c>
      <c r="J45" s="176">
        <f t="shared" si="0"/>
        <v>0</v>
      </c>
      <c r="K45" s="257"/>
      <c r="M45" s="37"/>
      <c r="N45" s="85"/>
      <c r="O45" s="7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21.95" customHeight="1" x14ac:dyDescent="0.25">
      <c r="B46" s="223"/>
      <c r="C46" s="224"/>
      <c r="D46" s="201" t="s">
        <v>31</v>
      </c>
      <c r="E46" s="201"/>
      <c r="F46" s="201"/>
      <c r="G46" s="201"/>
      <c r="H46" s="201"/>
      <c r="I46" s="107" t="s">
        <v>20</v>
      </c>
      <c r="J46" s="176">
        <f t="shared" si="0"/>
        <v>0</v>
      </c>
      <c r="K46" s="257"/>
      <c r="M46" s="37"/>
      <c r="N46" s="85"/>
      <c r="O46" s="7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21.95" customHeight="1" x14ac:dyDescent="0.25">
      <c r="B47" s="223"/>
      <c r="C47" s="224"/>
      <c r="D47" s="201" t="s">
        <v>28</v>
      </c>
      <c r="E47" s="201"/>
      <c r="F47" s="201"/>
      <c r="G47" s="201"/>
      <c r="H47" s="201"/>
      <c r="I47" s="107" t="s">
        <v>20</v>
      </c>
      <c r="J47" s="176">
        <f t="shared" si="0"/>
        <v>0</v>
      </c>
      <c r="K47" s="257"/>
      <c r="M47" s="37"/>
      <c r="N47" s="85"/>
      <c r="O47" s="7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21.95" customHeight="1" x14ac:dyDescent="0.25">
      <c r="B48" s="223"/>
      <c r="C48" s="224"/>
      <c r="D48" s="201" t="s">
        <v>60</v>
      </c>
      <c r="E48" s="201"/>
      <c r="F48" s="201"/>
      <c r="G48" s="201"/>
      <c r="H48" s="201"/>
      <c r="I48" s="107" t="s">
        <v>20</v>
      </c>
      <c r="J48" s="176">
        <f t="shared" si="0"/>
        <v>0</v>
      </c>
      <c r="K48" s="257"/>
      <c r="M48" s="37"/>
      <c r="N48" s="85"/>
      <c r="O48" s="7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21.95" customHeight="1" x14ac:dyDescent="0.25">
      <c r="B49" s="225"/>
      <c r="C49" s="226"/>
      <c r="D49" s="368" t="s">
        <v>59</v>
      </c>
      <c r="E49" s="368"/>
      <c r="F49" s="368"/>
      <c r="G49" s="368"/>
      <c r="H49" s="368"/>
      <c r="I49" s="107" t="s">
        <v>20</v>
      </c>
      <c r="J49" s="176">
        <f t="shared" si="0"/>
        <v>0</v>
      </c>
      <c r="K49" s="257"/>
      <c r="M49" s="37"/>
      <c r="N49" s="85"/>
      <c r="O49" s="7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21.95" customHeight="1" thickBot="1" x14ac:dyDescent="0.3">
      <c r="B50" s="376" t="s">
        <v>57</v>
      </c>
      <c r="C50" s="377"/>
      <c r="D50" s="377"/>
      <c r="E50" s="377"/>
      <c r="F50" s="377"/>
      <c r="G50" s="377"/>
      <c r="H50" s="377"/>
      <c r="I50" s="119">
        <v>0</v>
      </c>
      <c r="J50" s="177">
        <f>I50*5</f>
        <v>0</v>
      </c>
      <c r="K50" s="258"/>
      <c r="M50" s="37"/>
      <c r="N50" s="85"/>
      <c r="O50" s="18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21" customHeight="1" thickBot="1" x14ac:dyDescent="0.3">
      <c r="A51" s="210" t="s">
        <v>134</v>
      </c>
      <c r="B51" s="211"/>
      <c r="C51" s="211"/>
      <c r="D51" s="211"/>
      <c r="E51" s="211"/>
      <c r="F51" s="211"/>
      <c r="G51" s="211"/>
      <c r="H51" s="211"/>
      <c r="I51" s="211"/>
      <c r="J51" s="52"/>
      <c r="K51" s="66"/>
      <c r="M51" s="37"/>
      <c r="N51" s="85"/>
      <c r="O51" s="71"/>
      <c r="P51" s="16"/>
      <c r="R51" s="17"/>
      <c r="S51" s="17"/>
      <c r="T51" s="1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44" s="17" customFormat="1" ht="22.5" customHeight="1" x14ac:dyDescent="0.25">
      <c r="A52" s="10"/>
      <c r="B52" s="228" t="s">
        <v>93</v>
      </c>
      <c r="C52" s="229"/>
      <c r="D52" s="220" t="s">
        <v>108</v>
      </c>
      <c r="E52" s="220"/>
      <c r="F52" s="220"/>
      <c r="G52" s="205"/>
      <c r="H52" s="118">
        <v>0</v>
      </c>
      <c r="I52" s="102"/>
      <c r="J52" s="75"/>
      <c r="K52" s="234">
        <f>I53</f>
        <v>0</v>
      </c>
      <c r="L52" s="227"/>
      <c r="M52" s="39"/>
      <c r="N52" s="85"/>
      <c r="O52" s="71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44" ht="24.95" customHeight="1" thickBot="1" x14ac:dyDescent="0.3">
      <c r="B53" s="230"/>
      <c r="C53" s="231"/>
      <c r="D53" s="267" t="s">
        <v>89</v>
      </c>
      <c r="E53" s="267"/>
      <c r="F53" s="267"/>
      <c r="G53" s="267"/>
      <c r="H53" s="268"/>
      <c r="I53" s="92">
        <f>H52*5</f>
        <v>0</v>
      </c>
      <c r="J53" s="93"/>
      <c r="K53" s="235"/>
      <c r="L53" s="227"/>
      <c r="M53" s="83"/>
      <c r="N53" s="85"/>
      <c r="O53" s="71"/>
      <c r="Q53" s="29" t="s">
        <v>21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44" s="12" customFormat="1" ht="18" customHeight="1" x14ac:dyDescent="0.2">
      <c r="A54" s="193" t="s">
        <v>172</v>
      </c>
      <c r="B54" s="193"/>
      <c r="C54" s="193"/>
      <c r="D54" s="193"/>
      <c r="E54" s="193"/>
      <c r="F54" s="193"/>
      <c r="G54" s="193"/>
      <c r="H54" s="193"/>
      <c r="I54" s="193"/>
      <c r="J54" s="50"/>
      <c r="L54" s="51"/>
      <c r="M54" s="37"/>
      <c r="N54" s="85"/>
      <c r="O54" s="71"/>
      <c r="P54" s="25"/>
      <c r="AF54" s="4"/>
    </row>
    <row r="55" spans="1:44" s="12" customFormat="1" ht="27.75" customHeight="1" x14ac:dyDescent="0.25">
      <c r="A55" s="57"/>
      <c r="B55" s="387" t="s">
        <v>102</v>
      </c>
      <c r="C55" s="387"/>
      <c r="D55" s="387"/>
      <c r="E55" s="387"/>
      <c r="F55" s="387"/>
      <c r="G55" s="387"/>
      <c r="H55" s="387"/>
      <c r="I55" s="387"/>
      <c r="J55" s="387"/>
      <c r="K55" s="387"/>
      <c r="L55" s="51"/>
      <c r="M55" s="37"/>
      <c r="N55" s="85"/>
      <c r="O55" s="71"/>
      <c r="AF55" s="4"/>
    </row>
    <row r="56" spans="1:44" s="12" customFormat="1" ht="18.75" customHeight="1" thickBot="1" x14ac:dyDescent="0.3">
      <c r="A56" s="57"/>
      <c r="B56" s="197" t="s">
        <v>150</v>
      </c>
      <c r="C56" s="197"/>
      <c r="D56" s="197"/>
      <c r="E56" s="197"/>
      <c r="F56" s="197"/>
      <c r="G56" s="197"/>
      <c r="H56" s="31"/>
      <c r="I56" s="31"/>
      <c r="J56" s="31"/>
      <c r="K56" s="31"/>
      <c r="L56" s="51"/>
      <c r="M56" s="37"/>
      <c r="N56" s="85"/>
      <c r="O56" s="71"/>
      <c r="AF56" s="4"/>
    </row>
    <row r="57" spans="1:44" s="12" customFormat="1" ht="21.75" customHeight="1" x14ac:dyDescent="0.25">
      <c r="A57" s="140"/>
      <c r="C57" s="218" t="s">
        <v>97</v>
      </c>
      <c r="D57" s="205" t="s">
        <v>95</v>
      </c>
      <c r="E57" s="206"/>
      <c r="F57" s="206"/>
      <c r="G57" s="206"/>
      <c r="H57" s="118">
        <v>0</v>
      </c>
      <c r="I57" s="165" t="s">
        <v>32</v>
      </c>
      <c r="J57" s="53"/>
      <c r="K57" s="212">
        <f>IF(J59="Oui",I58,0)</f>
        <v>0</v>
      </c>
      <c r="L57" s="51"/>
      <c r="M57" s="37"/>
      <c r="N57" s="85"/>
      <c r="O57" s="71"/>
      <c r="Q57" s="29" t="s">
        <v>21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2" customFormat="1" ht="20.25" customHeight="1" x14ac:dyDescent="0.25">
      <c r="A58" s="140"/>
      <c r="C58" s="219"/>
      <c r="D58" s="190" t="s">
        <v>96</v>
      </c>
      <c r="E58" s="191"/>
      <c r="F58" s="191"/>
      <c r="G58" s="191"/>
      <c r="H58" s="192"/>
      <c r="I58" s="80">
        <f>H57*15</f>
        <v>0</v>
      </c>
      <c r="J58" s="106"/>
      <c r="K58" s="213"/>
      <c r="L58" s="51"/>
      <c r="M58" s="37"/>
      <c r="N58" s="85"/>
      <c r="O58" s="7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s="3" customFormat="1" ht="21" customHeight="1" thickBot="1" x14ac:dyDescent="0.3">
      <c r="C59" s="215" t="s">
        <v>16</v>
      </c>
      <c r="D59" s="216"/>
      <c r="E59" s="216"/>
      <c r="F59" s="216"/>
      <c r="G59" s="216"/>
      <c r="H59" s="216"/>
      <c r="I59" s="217"/>
      <c r="J59" s="117" t="s">
        <v>20</v>
      </c>
      <c r="K59" s="214"/>
      <c r="L59" s="51"/>
      <c r="M59" s="41"/>
      <c r="N59" s="85"/>
      <c r="O59" s="7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3" customFormat="1" ht="6" customHeight="1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85"/>
      <c r="O60" s="71"/>
      <c r="P60" s="98"/>
      <c r="Q60" s="9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s="12" customFormat="1" ht="21.75" customHeight="1" x14ac:dyDescent="0.25">
      <c r="A61" s="140"/>
      <c r="C61" s="218" t="s">
        <v>98</v>
      </c>
      <c r="D61" s="205" t="s">
        <v>95</v>
      </c>
      <c r="E61" s="206"/>
      <c r="F61" s="206"/>
      <c r="G61" s="206"/>
      <c r="H61" s="118">
        <v>0</v>
      </c>
      <c r="I61" s="165" t="s">
        <v>32</v>
      </c>
      <c r="J61" s="53"/>
      <c r="K61" s="212">
        <f>IF(J63="Oui",I62,0)</f>
        <v>0</v>
      </c>
      <c r="L61" s="51"/>
      <c r="M61" s="37"/>
      <c r="N61" s="85"/>
      <c r="O61" s="71"/>
      <c r="Q61" s="29" t="s">
        <v>21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s="12" customFormat="1" ht="20.25" customHeight="1" x14ac:dyDescent="0.25">
      <c r="A62" s="140"/>
      <c r="C62" s="219"/>
      <c r="D62" s="190" t="s">
        <v>99</v>
      </c>
      <c r="E62" s="191"/>
      <c r="F62" s="191"/>
      <c r="G62" s="191"/>
      <c r="H62" s="192"/>
      <c r="I62" s="80">
        <f>H61*10</f>
        <v>0</v>
      </c>
      <c r="J62" s="106"/>
      <c r="K62" s="213"/>
      <c r="L62" s="51"/>
      <c r="M62" s="37"/>
      <c r="N62" s="85"/>
      <c r="O62" s="7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3" customFormat="1" ht="21" customHeight="1" thickBot="1" x14ac:dyDescent="0.3">
      <c r="B63" s="12"/>
      <c r="C63" s="215" t="s">
        <v>16</v>
      </c>
      <c r="D63" s="216"/>
      <c r="E63" s="216"/>
      <c r="F63" s="216"/>
      <c r="G63" s="216"/>
      <c r="H63" s="216"/>
      <c r="I63" s="217"/>
      <c r="J63" s="117" t="s">
        <v>20</v>
      </c>
      <c r="K63" s="214"/>
      <c r="L63" s="51"/>
      <c r="M63" s="41"/>
      <c r="N63" s="87"/>
      <c r="O63" s="9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s="3" customFormat="1" ht="6" customHeight="1" x14ac:dyDescent="0.25">
      <c r="B64" s="12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s="3" customFormat="1" ht="18.75" customHeight="1" thickBot="1" x14ac:dyDescent="0.25">
      <c r="B65" s="197" t="s">
        <v>169</v>
      </c>
      <c r="C65" s="197"/>
      <c r="D65" s="197"/>
      <c r="E65" s="197"/>
      <c r="F65" s="197"/>
      <c r="G65" s="197"/>
      <c r="H65" s="197"/>
      <c r="I65" s="197"/>
      <c r="J65" s="98"/>
      <c r="K65" s="98"/>
      <c r="L65" s="98"/>
      <c r="M65" s="98"/>
      <c r="N65" s="233" t="s">
        <v>155</v>
      </c>
      <c r="O65" s="233"/>
      <c r="P65" s="98"/>
      <c r="Q65" s="98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s="12" customFormat="1" ht="21.75" customHeight="1" x14ac:dyDescent="0.25">
      <c r="A66" s="140"/>
      <c r="C66" s="218" t="s">
        <v>100</v>
      </c>
      <c r="D66" s="205" t="s">
        <v>26</v>
      </c>
      <c r="E66" s="206"/>
      <c r="F66" s="206"/>
      <c r="G66" s="206"/>
      <c r="H66" s="118">
        <v>0</v>
      </c>
      <c r="I66" s="165" t="s">
        <v>32</v>
      </c>
      <c r="J66" s="53"/>
      <c r="K66" s="212">
        <f>IF(J68="Oui",I67,0)</f>
        <v>0</v>
      </c>
      <c r="L66" s="51"/>
      <c r="M66" s="37"/>
      <c r="N66" s="86"/>
      <c r="O66" s="95"/>
      <c r="Q66" s="29" t="s">
        <v>24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s="12" customFormat="1" ht="21.75" customHeight="1" x14ac:dyDescent="0.25">
      <c r="A67" s="140"/>
      <c r="C67" s="219"/>
      <c r="D67" s="190" t="s">
        <v>101</v>
      </c>
      <c r="E67" s="191"/>
      <c r="F67" s="191"/>
      <c r="G67" s="191"/>
      <c r="H67" s="192"/>
      <c r="I67" s="80">
        <f>H66*5</f>
        <v>0</v>
      </c>
      <c r="J67" s="106"/>
      <c r="K67" s="213"/>
      <c r="L67" s="51"/>
      <c r="M67" s="37"/>
      <c r="N67" s="85"/>
      <c r="O67" s="7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s="3" customFormat="1" ht="18.75" customHeight="1" thickBot="1" x14ac:dyDescent="0.3">
      <c r="B68" s="12"/>
      <c r="C68" s="215" t="s">
        <v>16</v>
      </c>
      <c r="D68" s="216"/>
      <c r="E68" s="216"/>
      <c r="F68" s="216"/>
      <c r="G68" s="216"/>
      <c r="H68" s="216"/>
      <c r="I68" s="217"/>
      <c r="J68" s="117" t="s">
        <v>20</v>
      </c>
      <c r="K68" s="214"/>
      <c r="L68" s="51"/>
      <c r="M68" s="41"/>
      <c r="N68" s="85"/>
      <c r="O68" s="7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3" customHeight="1" x14ac:dyDescent="0.25">
      <c r="M69" s="37"/>
      <c r="N69" s="85"/>
      <c r="O69" s="7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s="12" customFormat="1" ht="18.75" customHeight="1" x14ac:dyDescent="0.25">
      <c r="A70" s="232" t="s">
        <v>173</v>
      </c>
      <c r="B70" s="232"/>
      <c r="C70" s="232"/>
      <c r="D70" s="232"/>
      <c r="E70" s="232"/>
      <c r="F70" s="232"/>
      <c r="G70" s="232"/>
      <c r="H70" s="232"/>
      <c r="I70" s="232"/>
      <c r="J70" s="50"/>
      <c r="L70" s="51"/>
      <c r="M70" s="37"/>
      <c r="N70" s="72"/>
      <c r="O70" s="72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12" customFormat="1" ht="18.75" customHeight="1" thickBot="1" x14ac:dyDescent="0.3">
      <c r="A71" s="57"/>
      <c r="B71" s="197" t="s">
        <v>151</v>
      </c>
      <c r="C71" s="197"/>
      <c r="D71" s="197"/>
      <c r="E71" s="197"/>
      <c r="F71" s="197"/>
      <c r="G71" s="197"/>
      <c r="H71" s="197"/>
      <c r="I71" s="197"/>
      <c r="J71" s="197"/>
      <c r="K71" s="31"/>
      <c r="L71" s="51"/>
      <c r="M71" s="37"/>
      <c r="N71" s="72"/>
      <c r="O71" s="72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12" customFormat="1" ht="21.75" customHeight="1" x14ac:dyDescent="0.25">
      <c r="A72" s="57"/>
      <c r="C72" s="218" t="s">
        <v>109</v>
      </c>
      <c r="D72" s="205" t="s">
        <v>118</v>
      </c>
      <c r="E72" s="206"/>
      <c r="F72" s="206"/>
      <c r="G72" s="206"/>
      <c r="H72" s="118">
        <v>0</v>
      </c>
      <c r="I72" s="165" t="s">
        <v>32</v>
      </c>
      <c r="J72" s="53"/>
      <c r="K72" s="212">
        <f>IF(J74="Oui",I73,0)</f>
        <v>0</v>
      </c>
      <c r="L72" s="51"/>
      <c r="M72" s="37"/>
      <c r="N72" s="72"/>
      <c r="O72" s="72"/>
      <c r="Q72" s="29" t="s">
        <v>21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12" customFormat="1" ht="23.25" customHeight="1" x14ac:dyDescent="0.25">
      <c r="A73" s="57"/>
      <c r="C73" s="219"/>
      <c r="D73" s="190" t="s">
        <v>55</v>
      </c>
      <c r="E73" s="191"/>
      <c r="F73" s="191"/>
      <c r="G73" s="191"/>
      <c r="H73" s="192"/>
      <c r="I73" s="80">
        <f>H72*6</f>
        <v>0</v>
      </c>
      <c r="J73" s="106"/>
      <c r="K73" s="213"/>
      <c r="L73" s="51"/>
      <c r="M73" s="37"/>
      <c r="N73" s="72"/>
      <c r="O73" s="72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s="3" customFormat="1" ht="21" customHeight="1" thickBot="1" x14ac:dyDescent="0.3">
      <c r="B74" s="12"/>
      <c r="C74" s="215" t="s">
        <v>16</v>
      </c>
      <c r="D74" s="216"/>
      <c r="E74" s="216"/>
      <c r="F74" s="216"/>
      <c r="G74" s="216"/>
      <c r="H74" s="216"/>
      <c r="I74" s="217"/>
      <c r="J74" s="117" t="s">
        <v>20</v>
      </c>
      <c r="K74" s="214"/>
      <c r="L74" s="51"/>
      <c r="M74" s="41"/>
      <c r="N74" s="72"/>
      <c r="O74" s="72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3" customFormat="1" ht="8.25" customHeight="1" thickBot="1" x14ac:dyDescent="0.3">
      <c r="B75" s="1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72"/>
      <c r="O75" s="72"/>
      <c r="P75" s="98"/>
      <c r="Q75" s="98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s="12" customFormat="1" ht="24.95" customHeight="1" x14ac:dyDescent="0.25">
      <c r="A76" s="57"/>
      <c r="C76" s="218" t="s">
        <v>110</v>
      </c>
      <c r="D76" s="205" t="s">
        <v>117</v>
      </c>
      <c r="E76" s="206"/>
      <c r="F76" s="206"/>
      <c r="G76" s="206"/>
      <c r="H76" s="118">
        <v>0</v>
      </c>
      <c r="I76" s="165" t="s">
        <v>32</v>
      </c>
      <c r="J76" s="53"/>
      <c r="K76" s="212">
        <f>IF(J78="Oui",I77,0)</f>
        <v>0</v>
      </c>
      <c r="L76" s="51"/>
      <c r="M76" s="37"/>
      <c r="N76" s="72"/>
      <c r="O76" s="72"/>
      <c r="P76" s="25"/>
      <c r="Q76" s="29" t="s">
        <v>54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25.5" customHeight="1" x14ac:dyDescent="0.25">
      <c r="B77" s="12"/>
      <c r="C77" s="219"/>
      <c r="D77" s="190" t="s">
        <v>126</v>
      </c>
      <c r="E77" s="191"/>
      <c r="F77" s="191"/>
      <c r="G77" s="191"/>
      <c r="H77" s="192"/>
      <c r="I77" s="81">
        <f>IF(H76&lt;=4,H76*2,IF(H76&gt;4,8,0))</f>
        <v>0</v>
      </c>
      <c r="J77" s="105"/>
      <c r="K77" s="213"/>
      <c r="M77" s="37"/>
      <c r="N77" s="72"/>
      <c r="O77" s="72"/>
      <c r="P77" s="97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s="3" customFormat="1" ht="21" customHeight="1" thickBot="1" x14ac:dyDescent="0.3">
      <c r="B78" s="12"/>
      <c r="C78" s="215" t="s">
        <v>16</v>
      </c>
      <c r="D78" s="216"/>
      <c r="E78" s="216"/>
      <c r="F78" s="216"/>
      <c r="G78" s="216"/>
      <c r="H78" s="216"/>
      <c r="I78" s="217"/>
      <c r="J78" s="117" t="s">
        <v>20</v>
      </c>
      <c r="K78" s="214"/>
      <c r="L78" s="51"/>
      <c r="M78" s="41"/>
      <c r="N78" s="72"/>
      <c r="O78" s="72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12" customFormat="1" ht="21.75" customHeight="1" thickBot="1" x14ac:dyDescent="0.3">
      <c r="A79" s="57"/>
      <c r="B79" s="197" t="s">
        <v>111</v>
      </c>
      <c r="C79" s="197"/>
      <c r="D79" s="197"/>
      <c r="E79" s="197"/>
      <c r="F79" s="197"/>
      <c r="G79" s="197"/>
      <c r="H79" s="197"/>
      <c r="I79" s="197"/>
      <c r="J79" s="197"/>
      <c r="K79" s="31"/>
      <c r="L79" s="51"/>
      <c r="M79" s="37"/>
      <c r="N79" s="72"/>
      <c r="O79" s="72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s="12" customFormat="1" ht="24.95" customHeight="1" x14ac:dyDescent="0.25">
      <c r="A80" s="57"/>
      <c r="C80" s="394" t="s">
        <v>25</v>
      </c>
      <c r="D80" s="205" t="s">
        <v>119</v>
      </c>
      <c r="E80" s="206"/>
      <c r="F80" s="206"/>
      <c r="G80" s="206"/>
      <c r="H80" s="118">
        <v>0</v>
      </c>
      <c r="I80" s="165" t="s">
        <v>32</v>
      </c>
      <c r="J80" s="53"/>
      <c r="K80" s="212">
        <f>IF(J82="Oui",I81,0)</f>
        <v>0</v>
      </c>
      <c r="L80" s="51"/>
      <c r="M80" s="37"/>
      <c r="N80" s="72"/>
      <c r="O80" s="72"/>
      <c r="Q80" s="29" t="s">
        <v>54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21.75" customHeight="1" x14ac:dyDescent="0.25">
      <c r="B81" s="12"/>
      <c r="C81" s="395"/>
      <c r="D81" s="190" t="s">
        <v>127</v>
      </c>
      <c r="E81" s="191"/>
      <c r="F81" s="191"/>
      <c r="G81" s="191"/>
      <c r="H81" s="192"/>
      <c r="I81" s="81">
        <f>IF((H80&lt;=4),H80*1,IF(H80&gt;4,4,0))</f>
        <v>0</v>
      </c>
      <c r="J81" s="105"/>
      <c r="K81" s="213"/>
      <c r="M81" s="37"/>
      <c r="N81" s="72"/>
      <c r="O81" s="72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s="3" customFormat="1" ht="18.75" customHeight="1" thickBot="1" x14ac:dyDescent="0.3">
      <c r="B82" s="12"/>
      <c r="C82" s="215" t="s">
        <v>16</v>
      </c>
      <c r="D82" s="216"/>
      <c r="E82" s="216"/>
      <c r="F82" s="216"/>
      <c r="G82" s="216"/>
      <c r="H82" s="216"/>
      <c r="I82" s="217"/>
      <c r="J82" s="117" t="s">
        <v>20</v>
      </c>
      <c r="K82" s="214"/>
      <c r="L82" s="51"/>
      <c r="M82" s="41"/>
      <c r="N82" s="72"/>
      <c r="O82" s="72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s="14" customFormat="1" ht="4.5" customHeight="1" x14ac:dyDescent="0.2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L83" s="51"/>
      <c r="M83" s="37"/>
      <c r="N83" s="72"/>
      <c r="O83" s="72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s="14" customFormat="1" ht="20.25" customHeight="1" thickBot="1" x14ac:dyDescent="0.3">
      <c r="A84" s="362" t="s">
        <v>135</v>
      </c>
      <c r="B84" s="362"/>
      <c r="C84" s="362"/>
      <c r="D84" s="362"/>
      <c r="E84" s="362"/>
      <c r="F84" s="362"/>
      <c r="G84" s="362"/>
      <c r="H84" s="362"/>
      <c r="I84" s="362"/>
      <c r="J84" s="362"/>
      <c r="K84" s="162"/>
      <c r="L84" s="51"/>
      <c r="M84" s="37"/>
      <c r="N84" s="72"/>
      <c r="O84" s="72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s="12" customFormat="1" ht="23.25" customHeight="1" x14ac:dyDescent="0.25">
      <c r="A85" s="57"/>
      <c r="B85" s="236" t="s">
        <v>120</v>
      </c>
      <c r="C85" s="237"/>
      <c r="D85" s="366" t="s">
        <v>34</v>
      </c>
      <c r="E85" s="367"/>
      <c r="F85" s="367"/>
      <c r="G85" s="367"/>
      <c r="H85" s="118">
        <v>0</v>
      </c>
      <c r="I85" s="269"/>
      <c r="J85" s="365"/>
      <c r="K85" s="212">
        <f>IF(H85&lt;H88,0,I86+I88)</f>
        <v>0</v>
      </c>
      <c r="L85" s="51"/>
      <c r="M85" s="37"/>
      <c r="N85" s="72"/>
      <c r="O85" s="72"/>
      <c r="Q85" s="29" t="s">
        <v>21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21" customHeight="1" x14ac:dyDescent="0.25">
      <c r="B86" s="239"/>
      <c r="C86" s="240"/>
      <c r="D86" s="311" t="s">
        <v>58</v>
      </c>
      <c r="E86" s="312"/>
      <c r="F86" s="312"/>
      <c r="G86" s="312"/>
      <c r="H86" s="313"/>
      <c r="I86" s="42">
        <f>H85*5</f>
        <v>0</v>
      </c>
      <c r="J86" s="194" t="str">
        <f>IF(H88&gt;H85,"&lt;--Vérifiez les nombres indiqués","  ")</f>
        <v xml:space="preserve">  </v>
      </c>
      <c r="K86" s="213"/>
      <c r="M86" s="37"/>
      <c r="N86" s="72"/>
      <c r="O86" s="72"/>
      <c r="R86" s="167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6.5" customHeight="1" x14ac:dyDescent="0.25">
      <c r="B87" s="239"/>
      <c r="C87" s="240"/>
      <c r="D87" s="61" t="s">
        <v>35</v>
      </c>
      <c r="E87" s="62"/>
      <c r="F87" s="62"/>
      <c r="G87" s="62"/>
      <c r="H87" s="113"/>
      <c r="I87" s="125" t="s">
        <v>66</v>
      </c>
      <c r="J87" s="195"/>
      <c r="K87" s="213"/>
      <c r="M87" s="37"/>
      <c r="N87" s="72"/>
      <c r="O87" s="7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s="14" customFormat="1" ht="21.75" customHeight="1" thickBot="1" x14ac:dyDescent="0.3">
      <c r="B88" s="300"/>
      <c r="C88" s="301"/>
      <c r="D88" s="309" t="s">
        <v>63</v>
      </c>
      <c r="E88" s="310"/>
      <c r="F88" s="310"/>
      <c r="G88" s="310"/>
      <c r="H88" s="119">
        <v>0</v>
      </c>
      <c r="I88" s="112">
        <f>H88*2</f>
        <v>0</v>
      </c>
      <c r="J88" s="196"/>
      <c r="K88" s="332"/>
      <c r="L88" s="51"/>
      <c r="M88" s="37"/>
      <c r="N88" s="72"/>
      <c r="O88" s="72"/>
      <c r="Q88" s="29" t="s">
        <v>21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s="14" customFormat="1" ht="6.75" customHeight="1" x14ac:dyDescent="0.25">
      <c r="J89" s="56"/>
      <c r="L89" s="51"/>
      <c r="M89" s="37"/>
      <c r="N89" s="72"/>
      <c r="O89" s="72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s="14" customFormat="1" ht="18.75" customHeight="1" thickBot="1" x14ac:dyDescent="0.3">
      <c r="A90" s="362" t="s">
        <v>136</v>
      </c>
      <c r="B90" s="362"/>
      <c r="C90" s="362"/>
      <c r="D90" s="362"/>
      <c r="E90" s="362"/>
      <c r="F90" s="362"/>
      <c r="G90" s="362"/>
      <c r="H90" s="362"/>
      <c r="I90" s="362"/>
      <c r="J90" s="362"/>
      <c r="K90" s="162"/>
      <c r="L90" s="51"/>
      <c r="M90" s="37"/>
      <c r="N90" s="72"/>
      <c r="O90" s="9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s="12" customFormat="1" ht="24.95" customHeight="1" x14ac:dyDescent="0.25">
      <c r="A91" s="57"/>
      <c r="B91" s="236" t="s">
        <v>68</v>
      </c>
      <c r="C91" s="237"/>
      <c r="D91" s="378" t="s">
        <v>33</v>
      </c>
      <c r="E91" s="379"/>
      <c r="F91" s="379"/>
      <c r="G91" s="379"/>
      <c r="H91" s="118">
        <v>0</v>
      </c>
      <c r="I91" s="269" t="s">
        <v>32</v>
      </c>
      <c r="J91" s="365"/>
      <c r="K91" s="328">
        <f>IF(H91&lt;H94,0,IF(H94&lt;H95,0,I92+I94+I95))</f>
        <v>0</v>
      </c>
      <c r="L91" s="51"/>
      <c r="M91" s="37"/>
      <c r="N91" s="72"/>
      <c r="O91" s="89"/>
      <c r="Q91" s="29" t="s">
        <v>21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21.75" customHeight="1" x14ac:dyDescent="0.25">
      <c r="B92" s="239"/>
      <c r="C92" s="240"/>
      <c r="D92" s="371" t="s">
        <v>61</v>
      </c>
      <c r="E92" s="372"/>
      <c r="F92" s="372"/>
      <c r="G92" s="372"/>
      <c r="H92" s="373"/>
      <c r="I92" s="42">
        <f>H91*3</f>
        <v>0</v>
      </c>
      <c r="J92" s="23"/>
      <c r="K92" s="389"/>
      <c r="M92" s="37"/>
      <c r="N92" s="72"/>
      <c r="O92" s="88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21" customHeight="1" x14ac:dyDescent="0.25">
      <c r="B93" s="239"/>
      <c r="C93" s="240"/>
      <c r="D93" s="61" t="s">
        <v>62</v>
      </c>
      <c r="E93" s="62"/>
      <c r="F93" s="62"/>
      <c r="G93" s="204" t="str">
        <f>IF(H91&lt;H94,"! Erreur de répartition...",IF(H94&lt;H95,"! Erreur de répartition..."," "))</f>
        <v xml:space="preserve"> </v>
      </c>
      <c r="H93" s="204"/>
      <c r="I93" s="126" t="s">
        <v>66</v>
      </c>
      <c r="J93" s="63"/>
      <c r="K93" s="389"/>
      <c r="M93" s="37"/>
      <c r="N93" s="72"/>
      <c r="O93" s="88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s="14" customFormat="1" ht="24.95" customHeight="1" x14ac:dyDescent="0.25">
      <c r="B94" s="239"/>
      <c r="C94" s="240"/>
      <c r="D94" s="385" t="s">
        <v>64</v>
      </c>
      <c r="E94" s="386"/>
      <c r="F94" s="386"/>
      <c r="G94" s="386"/>
      <c r="H94" s="101">
        <v>0</v>
      </c>
      <c r="I94" s="108">
        <f>H94*2</f>
        <v>0</v>
      </c>
      <c r="J94" s="194" t="str">
        <f>IF(H95&gt;H94,"&lt;--Vérifiez les nombres indiqués","  ")</f>
        <v xml:space="preserve">  </v>
      </c>
      <c r="K94" s="389"/>
      <c r="L94" s="51"/>
      <c r="M94" s="37"/>
      <c r="N94" s="85"/>
      <c r="O94" s="71"/>
      <c r="Q94" s="29" t="s">
        <v>21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s="14" customFormat="1" ht="43.5" customHeight="1" thickBot="1" x14ac:dyDescent="0.3">
      <c r="B95" s="300"/>
      <c r="C95" s="301"/>
      <c r="D95" s="369" t="s">
        <v>65</v>
      </c>
      <c r="E95" s="370"/>
      <c r="F95" s="370"/>
      <c r="G95" s="370"/>
      <c r="H95" s="119">
        <v>0</v>
      </c>
      <c r="I95" s="109">
        <f>H95*2</f>
        <v>0</v>
      </c>
      <c r="J95" s="196"/>
      <c r="K95" s="329"/>
      <c r="L95" s="51"/>
      <c r="M95" s="37"/>
      <c r="N95" s="87"/>
      <c r="O95" s="96"/>
      <c r="Q95" s="29" t="s">
        <v>21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s="14" customFormat="1" ht="9.75" customHeight="1" x14ac:dyDescent="0.25">
      <c r="J96" s="56"/>
      <c r="L96" s="51"/>
      <c r="M96" s="37"/>
      <c r="N96" s="64"/>
      <c r="O96" s="3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s="14" customFormat="1" ht="32.25" customHeight="1" thickBot="1" x14ac:dyDescent="0.25">
      <c r="A97" s="362" t="s">
        <v>137</v>
      </c>
      <c r="B97" s="362"/>
      <c r="C97" s="362"/>
      <c r="D97" s="362"/>
      <c r="E97" s="362"/>
      <c r="F97" s="362"/>
      <c r="G97" s="362"/>
      <c r="H97" s="362"/>
      <c r="I97" s="362"/>
      <c r="J97" s="362"/>
      <c r="K97" s="161"/>
      <c r="L97" s="51"/>
      <c r="M97" s="37"/>
      <c r="N97" s="233" t="s">
        <v>155</v>
      </c>
      <c r="O97" s="233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s="14" customFormat="1" ht="19.5" customHeight="1" thickBot="1" x14ac:dyDescent="0.3">
      <c r="A98" s="157"/>
      <c r="B98" s="254" t="s">
        <v>168</v>
      </c>
      <c r="C98" s="254"/>
      <c r="D98" s="254"/>
      <c r="E98" s="254"/>
      <c r="F98" s="254"/>
      <c r="G98" s="254"/>
      <c r="H98" s="254"/>
      <c r="I98" s="157"/>
      <c r="J98" s="157"/>
      <c r="K98" s="157"/>
      <c r="L98" s="51"/>
      <c r="M98" s="37"/>
      <c r="N98" s="86"/>
      <c r="O98" s="95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s="12" customFormat="1" ht="20.25" customHeight="1" x14ac:dyDescent="0.25">
      <c r="A99" s="140"/>
      <c r="B99" s="236" t="s">
        <v>103</v>
      </c>
      <c r="C99" s="237"/>
      <c r="D99" s="238"/>
      <c r="E99" s="45" t="s">
        <v>18</v>
      </c>
      <c r="F99" s="27"/>
      <c r="G99" s="102"/>
      <c r="H99" s="123"/>
      <c r="I99" s="44" t="s">
        <v>22</v>
      </c>
      <c r="J99" s="54"/>
      <c r="K99" s="212">
        <f>IF(D12="Enseignant-chercheur inscrit en thèse",IF(J103="Oui",IF(J104="Oui",IF(J105="Oui",I100+I101+I102,0),0),0),IF(D12="Enseignant-chercheur Hospitalo-universitaire inscrit en thèse",IF(J103="Oui",IF(J104="Oui",IF(J105="Oui",I100+I101+I102,0),0),0),0))</f>
        <v>0</v>
      </c>
      <c r="L99" s="51"/>
      <c r="M99" s="37"/>
      <c r="N99" s="85"/>
      <c r="O99" s="71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3.1" customHeight="1" x14ac:dyDescent="0.25">
      <c r="B100" s="239"/>
      <c r="C100" s="240"/>
      <c r="D100" s="241"/>
      <c r="E100" s="243" t="s">
        <v>144</v>
      </c>
      <c r="F100" s="244"/>
      <c r="G100" s="245"/>
      <c r="H100" s="147">
        <v>0</v>
      </c>
      <c r="I100" s="42">
        <f>H100*2</f>
        <v>0</v>
      </c>
      <c r="J100" s="28"/>
      <c r="K100" s="213"/>
      <c r="M100" s="37"/>
      <c r="N100" s="84"/>
      <c r="O100" s="84"/>
      <c r="Q100" s="29" t="s">
        <v>21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s="14" customFormat="1" ht="23.1" customHeight="1" x14ac:dyDescent="0.25">
      <c r="B101" s="239"/>
      <c r="C101" s="240"/>
      <c r="D101" s="241"/>
      <c r="E101" s="243" t="s">
        <v>145</v>
      </c>
      <c r="F101" s="244"/>
      <c r="G101" s="245"/>
      <c r="H101" s="101">
        <v>0</v>
      </c>
      <c r="I101" s="111">
        <f>H101*1</f>
        <v>0</v>
      </c>
      <c r="J101" s="55"/>
      <c r="K101" s="213"/>
      <c r="L101" s="51"/>
      <c r="M101" s="37"/>
      <c r="N101" s="84"/>
      <c r="O101" s="84"/>
      <c r="Q101" s="29" t="s">
        <v>21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s="14" customFormat="1" ht="23.1" customHeight="1" x14ac:dyDescent="0.25">
      <c r="B102" s="239"/>
      <c r="C102" s="240"/>
      <c r="D102" s="241"/>
      <c r="E102" s="243" t="s">
        <v>146</v>
      </c>
      <c r="F102" s="244"/>
      <c r="G102" s="245"/>
      <c r="H102" s="122">
        <v>0</v>
      </c>
      <c r="I102" s="110">
        <f>H102*1</f>
        <v>0</v>
      </c>
      <c r="J102" s="124"/>
      <c r="K102" s="213"/>
      <c r="L102" s="51"/>
      <c r="M102" s="37"/>
      <c r="N102" s="84"/>
      <c r="O102" s="84"/>
      <c r="Q102" s="29" t="s">
        <v>21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s="14" customFormat="1" ht="15.75" customHeight="1" x14ac:dyDescent="0.25">
      <c r="B103" s="246" t="s">
        <v>143</v>
      </c>
      <c r="C103" s="247"/>
      <c r="D103" s="252" t="s">
        <v>112</v>
      </c>
      <c r="E103" s="252"/>
      <c r="F103" s="252"/>
      <c r="G103" s="252"/>
      <c r="H103" s="252"/>
      <c r="I103" s="252"/>
      <c r="J103" s="107" t="s">
        <v>20</v>
      </c>
      <c r="K103" s="242"/>
      <c r="L103" s="51"/>
      <c r="M103" s="37"/>
      <c r="N103" s="72"/>
      <c r="O103" s="72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s="14" customFormat="1" ht="15.75" customHeight="1" x14ac:dyDescent="0.25">
      <c r="B104" s="248"/>
      <c r="C104" s="249"/>
      <c r="D104" s="252" t="s">
        <v>113</v>
      </c>
      <c r="E104" s="252"/>
      <c r="F104" s="252"/>
      <c r="G104" s="252"/>
      <c r="H104" s="252"/>
      <c r="I104" s="252"/>
      <c r="J104" s="107" t="s">
        <v>20</v>
      </c>
      <c r="K104" s="242"/>
      <c r="L104" s="51"/>
      <c r="M104" s="37"/>
      <c r="N104" s="72"/>
      <c r="O104" s="72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s="14" customFormat="1" ht="15.75" customHeight="1" thickBot="1" x14ac:dyDescent="0.3">
      <c r="B105" s="250"/>
      <c r="C105" s="251"/>
      <c r="D105" s="253" t="s">
        <v>114</v>
      </c>
      <c r="E105" s="253"/>
      <c r="F105" s="253"/>
      <c r="G105" s="253"/>
      <c r="H105" s="253"/>
      <c r="I105" s="253"/>
      <c r="J105" s="120" t="s">
        <v>20</v>
      </c>
      <c r="K105" s="214"/>
      <c r="L105" s="51"/>
      <c r="M105" s="37"/>
      <c r="N105" s="72"/>
      <c r="O105" s="72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s="14" customFormat="1" ht="23.25" customHeight="1" x14ac:dyDescent="0.25">
      <c r="A106" s="210" t="s">
        <v>138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L106" s="51"/>
      <c r="M106" s="37"/>
      <c r="N106" s="72"/>
      <c r="O106" s="72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s="14" customFormat="1" ht="23.25" customHeight="1" thickBot="1" x14ac:dyDescent="0.3">
      <c r="A107" s="138"/>
      <c r="B107" s="330" t="s">
        <v>168</v>
      </c>
      <c r="C107" s="331"/>
      <c r="D107" s="331"/>
      <c r="E107" s="331"/>
      <c r="F107" s="331"/>
      <c r="G107" s="331"/>
      <c r="H107" s="331"/>
      <c r="I107" s="139"/>
      <c r="J107" s="139"/>
      <c r="L107" s="51"/>
      <c r="M107" s="37"/>
      <c r="N107" s="72"/>
      <c r="O107" s="121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4.95" customHeight="1" x14ac:dyDescent="0.25">
      <c r="B108" s="236" t="s">
        <v>94</v>
      </c>
      <c r="C108" s="238"/>
      <c r="D108" s="316" t="s">
        <v>44</v>
      </c>
      <c r="E108" s="317"/>
      <c r="F108" s="317"/>
      <c r="G108" s="317"/>
      <c r="H108" s="317"/>
      <c r="I108" s="152" t="s">
        <v>20</v>
      </c>
      <c r="J108" s="153"/>
      <c r="K108" s="328">
        <f>IF(D12="Enseignant-chercheur inscrit en thèse",IF(I108="Oui",2,0),IF(D12="Enseignant-chercheur Hospitalo-universitaire inscrit en thèse",IF(I108="Oui",2,0),0))</f>
        <v>0</v>
      </c>
      <c r="L108" s="318"/>
      <c r="M108" s="46"/>
      <c r="N108" s="72"/>
      <c r="O108" s="88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4.95" customHeight="1" thickBot="1" x14ac:dyDescent="0.3">
      <c r="B109" s="300"/>
      <c r="C109" s="327"/>
      <c r="D109" s="307" t="s">
        <v>38</v>
      </c>
      <c r="E109" s="308"/>
      <c r="F109" s="305" t="s">
        <v>67</v>
      </c>
      <c r="G109" s="305"/>
      <c r="H109" s="305"/>
      <c r="I109" s="305"/>
      <c r="J109" s="306"/>
      <c r="K109" s="329"/>
      <c r="L109" s="318"/>
      <c r="M109" s="46"/>
      <c r="N109" s="73"/>
      <c r="O109" s="9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0.5" customHeight="1" x14ac:dyDescent="0.25">
      <c r="M110" s="37"/>
      <c r="N110" s="64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6.25" customHeight="1" x14ac:dyDescent="0.25">
      <c r="H111" s="302" t="s">
        <v>176</v>
      </c>
      <c r="I111" s="303"/>
      <c r="J111" s="383">
        <f>K25+K28+K31+K35+K37+K42+K52+K57+K61+K66+K72+K76+K80+K85+K91+K99+K108</f>
        <v>0</v>
      </c>
      <c r="K111" s="384"/>
      <c r="M111" s="37"/>
      <c r="N111" s="166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x14ac:dyDescent="0.25">
      <c r="M112" s="37"/>
      <c r="N112" s="64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s="14" customFormat="1" ht="24.95" customHeight="1" x14ac:dyDescent="0.25">
      <c r="A113" s="31"/>
      <c r="H113" s="33"/>
      <c r="I113" s="207" t="str">
        <f>UPPER(D11)</f>
        <v>………………………………………….</v>
      </c>
      <c r="J113" s="208"/>
      <c r="K113" s="209"/>
      <c r="L113" s="10"/>
      <c r="M113" s="10"/>
      <c r="N113" s="10"/>
      <c r="O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s="31" customFormat="1" ht="24.95" customHeight="1" x14ac:dyDescent="0.25">
      <c r="A114" s="189" t="s">
        <v>123</v>
      </c>
      <c r="B114" s="189"/>
      <c r="H114" s="33"/>
      <c r="I114" s="114" t="s">
        <v>40</v>
      </c>
      <c r="J114" s="99">
        <v>45377</v>
      </c>
      <c r="K114" s="115"/>
      <c r="L114" s="10"/>
      <c r="M114" s="10"/>
      <c r="N114" s="10"/>
      <c r="O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s="14" customFormat="1" ht="33" customHeight="1" x14ac:dyDescent="0.25">
      <c r="A115" s="168" t="s">
        <v>124</v>
      </c>
      <c r="B115" s="315" t="s">
        <v>125</v>
      </c>
      <c r="C115" s="315"/>
      <c r="D115" s="315"/>
      <c r="E115" s="315"/>
      <c r="F115" s="315"/>
      <c r="G115" s="315"/>
      <c r="H115" s="33"/>
      <c r="I115" s="380" t="s">
        <v>49</v>
      </c>
      <c r="J115" s="381"/>
      <c r="K115" s="382"/>
      <c r="L115" s="10"/>
      <c r="M115" s="10"/>
      <c r="N115" s="10"/>
      <c r="O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s="31" customFormat="1" ht="30" customHeight="1" x14ac:dyDescent="0.25">
      <c r="A116" s="168" t="s">
        <v>124</v>
      </c>
      <c r="B116" s="315" t="s">
        <v>177</v>
      </c>
      <c r="C116" s="315"/>
      <c r="D116" s="315"/>
      <c r="E116" s="315"/>
      <c r="F116" s="315"/>
      <c r="G116" s="315"/>
      <c r="H116" s="33"/>
      <c r="I116" s="324" t="s">
        <v>41</v>
      </c>
      <c r="J116" s="325"/>
      <c r="K116" s="326"/>
      <c r="L116" s="10"/>
      <c r="M116" s="10"/>
      <c r="N116" s="10"/>
      <c r="O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s="14" customFormat="1" ht="24.95" customHeight="1" x14ac:dyDescent="0.25">
      <c r="A117" s="31"/>
      <c r="H117" s="33"/>
      <c r="I117" s="298" t="s">
        <v>48</v>
      </c>
      <c r="J117" s="298"/>
      <c r="K117" s="298"/>
      <c r="L117" s="10"/>
      <c r="M117" s="10"/>
      <c r="N117" s="10"/>
      <c r="O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s="14" customFormat="1" ht="28.5" customHeight="1" x14ac:dyDescent="0.25">
      <c r="A118" s="31"/>
      <c r="H118" s="33"/>
      <c r="I118" s="299"/>
      <c r="J118" s="299"/>
      <c r="K118" s="299"/>
      <c r="L118" s="10"/>
      <c r="M118" s="10"/>
      <c r="N118" s="10"/>
      <c r="O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s="14" customFormat="1" ht="30.75" customHeight="1" x14ac:dyDescent="0.25">
      <c r="A119" s="31"/>
      <c r="B119" s="82"/>
      <c r="C119" s="82"/>
      <c r="D119" s="82"/>
      <c r="F119" s="320" t="s">
        <v>50</v>
      </c>
      <c r="G119" s="321"/>
      <c r="H119" s="314" t="s">
        <v>51</v>
      </c>
      <c r="I119" s="314"/>
      <c r="J119" s="314"/>
      <c r="K119" s="314"/>
      <c r="L119" s="314"/>
      <c r="M119" s="10"/>
      <c r="N119" s="10"/>
      <c r="O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61.5" customHeight="1" x14ac:dyDescent="0.25">
      <c r="B120" s="322" t="s">
        <v>175</v>
      </c>
      <c r="C120" s="323"/>
      <c r="D120" s="323"/>
      <c r="E120" s="323"/>
      <c r="F120" s="296"/>
      <c r="G120" s="297"/>
      <c r="H120" s="319" t="str">
        <f>IF(RIGHT(G18,31)="NON concerné(e) par la mobilité","Doctorant(e) non concerné(e) par la mobilité"," ")</f>
        <v xml:space="preserve"> </v>
      </c>
      <c r="I120" s="319"/>
      <c r="J120" s="319"/>
      <c r="K120" s="319"/>
      <c r="L120" s="319"/>
      <c r="M120" s="33"/>
      <c r="N120" s="33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60.95" customHeight="1" x14ac:dyDescent="0.25">
      <c r="B121" s="322" t="s">
        <v>36</v>
      </c>
      <c r="C121" s="323"/>
      <c r="D121" s="323"/>
      <c r="E121" s="323"/>
      <c r="F121" s="296"/>
      <c r="G121" s="297"/>
      <c r="H121" s="319" t="str">
        <f>H120</f>
        <v xml:space="preserve"> </v>
      </c>
      <c r="I121" s="319"/>
      <c r="J121" s="319"/>
      <c r="K121" s="319"/>
      <c r="L121" s="319"/>
      <c r="M121" s="33"/>
      <c r="N121" s="33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37.5" customHeight="1" x14ac:dyDescent="0.25">
      <c r="G122" s="33"/>
      <c r="H122" s="33"/>
      <c r="I122" s="33"/>
      <c r="J122" s="33"/>
      <c r="K122" s="33"/>
      <c r="L122" s="33"/>
      <c r="M122" s="33"/>
      <c r="N122" s="33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</sheetData>
  <sheetProtection password="8385" sheet="1" objects="1" scenarios="1" selectLockedCells="1"/>
  <mergeCells count="170">
    <mergeCell ref="K91:K95"/>
    <mergeCell ref="K80:K82"/>
    <mergeCell ref="K72:K74"/>
    <mergeCell ref="B79:J79"/>
    <mergeCell ref="D45:H45"/>
    <mergeCell ref="D46:H46"/>
    <mergeCell ref="D47:H47"/>
    <mergeCell ref="D48:H48"/>
    <mergeCell ref="E22:F23"/>
    <mergeCell ref="H22:I23"/>
    <mergeCell ref="A24:D24"/>
    <mergeCell ref="A27:J27"/>
    <mergeCell ref="D28:G28"/>
    <mergeCell ref="D29:H29"/>
    <mergeCell ref="B28:C29"/>
    <mergeCell ref="C63:I63"/>
    <mergeCell ref="C61:C62"/>
    <mergeCell ref="C66:C67"/>
    <mergeCell ref="C68:I68"/>
    <mergeCell ref="C72:C73"/>
    <mergeCell ref="C74:I74"/>
    <mergeCell ref="C76:C77"/>
    <mergeCell ref="C78:I78"/>
    <mergeCell ref="C80:C81"/>
    <mergeCell ref="A84:J84"/>
    <mergeCell ref="A33:J33"/>
    <mergeCell ref="I85:J85"/>
    <mergeCell ref="D85:G85"/>
    <mergeCell ref="B85:C88"/>
    <mergeCell ref="D49:H49"/>
    <mergeCell ref="B120:E120"/>
    <mergeCell ref="D95:G95"/>
    <mergeCell ref="D92:H92"/>
    <mergeCell ref="B42:H42"/>
    <mergeCell ref="B50:H50"/>
    <mergeCell ref="D43:H43"/>
    <mergeCell ref="D91:G91"/>
    <mergeCell ref="I91:J91"/>
    <mergeCell ref="I115:K115"/>
    <mergeCell ref="J111:K111"/>
    <mergeCell ref="A97:J97"/>
    <mergeCell ref="F120:G120"/>
    <mergeCell ref="A90:J90"/>
    <mergeCell ref="D94:G94"/>
    <mergeCell ref="B55:K55"/>
    <mergeCell ref="B38:I38"/>
    <mergeCell ref="K76:K78"/>
    <mergeCell ref="B56:G56"/>
    <mergeCell ref="B2:L2"/>
    <mergeCell ref="B4:L4"/>
    <mergeCell ref="B7:L7"/>
    <mergeCell ref="C8:J8"/>
    <mergeCell ref="B21:D21"/>
    <mergeCell ref="E21:F21"/>
    <mergeCell ref="B12:C12"/>
    <mergeCell ref="B5:L5"/>
    <mergeCell ref="B20:C20"/>
    <mergeCell ref="D15:J15"/>
    <mergeCell ref="B18:C18"/>
    <mergeCell ref="D16:J16"/>
    <mergeCell ref="D12:J12"/>
    <mergeCell ref="B11:C11"/>
    <mergeCell ref="B13:C13"/>
    <mergeCell ref="B19:J19"/>
    <mergeCell ref="F10:J10"/>
    <mergeCell ref="D11:J11"/>
    <mergeCell ref="D20:I20"/>
    <mergeCell ref="F121:G121"/>
    <mergeCell ref="I117:K118"/>
    <mergeCell ref="B91:C95"/>
    <mergeCell ref="H111:I111"/>
    <mergeCell ref="A83:J83"/>
    <mergeCell ref="F109:J109"/>
    <mergeCell ref="D109:E109"/>
    <mergeCell ref="D88:G88"/>
    <mergeCell ref="D86:H86"/>
    <mergeCell ref="H119:L119"/>
    <mergeCell ref="A106:J106"/>
    <mergeCell ref="B115:G115"/>
    <mergeCell ref="D108:H108"/>
    <mergeCell ref="L108:L109"/>
    <mergeCell ref="H120:L120"/>
    <mergeCell ref="H121:L121"/>
    <mergeCell ref="F119:G119"/>
    <mergeCell ref="B121:E121"/>
    <mergeCell ref="I116:K116"/>
    <mergeCell ref="B116:G116"/>
    <mergeCell ref="B108:C109"/>
    <mergeCell ref="K108:K109"/>
    <mergeCell ref="B107:H107"/>
    <mergeCell ref="K85:K88"/>
    <mergeCell ref="D73:H73"/>
    <mergeCell ref="D77:H77"/>
    <mergeCell ref="D80:G80"/>
    <mergeCell ref="D53:H53"/>
    <mergeCell ref="K25:K26"/>
    <mergeCell ref="K37:K40"/>
    <mergeCell ref="C39:D40"/>
    <mergeCell ref="D72:G72"/>
    <mergeCell ref="D76:G76"/>
    <mergeCell ref="B25:C26"/>
    <mergeCell ref="D25:G25"/>
    <mergeCell ref="Q5:Q8"/>
    <mergeCell ref="K42:K50"/>
    <mergeCell ref="B36:I36"/>
    <mergeCell ref="C37:H37"/>
    <mergeCell ref="N20:O24"/>
    <mergeCell ref="D13:J13"/>
    <mergeCell ref="D18:F18"/>
    <mergeCell ref="A30:G30"/>
    <mergeCell ref="J20:K24"/>
    <mergeCell ref="A6:L6"/>
    <mergeCell ref="D26:H26"/>
    <mergeCell ref="L28:L29"/>
    <mergeCell ref="E39:G39"/>
    <mergeCell ref="I39:J39"/>
    <mergeCell ref="E40:H40"/>
    <mergeCell ref="H21:I21"/>
    <mergeCell ref="L25:L26"/>
    <mergeCell ref="N34:O34"/>
    <mergeCell ref="K28:K29"/>
    <mergeCell ref="A10:E10"/>
    <mergeCell ref="D17:F17"/>
    <mergeCell ref="G18:J18"/>
    <mergeCell ref="G17:J17"/>
    <mergeCell ref="B15:B17"/>
    <mergeCell ref="N97:O97"/>
    <mergeCell ref="B99:D102"/>
    <mergeCell ref="K99:K105"/>
    <mergeCell ref="E100:G100"/>
    <mergeCell ref="E101:G101"/>
    <mergeCell ref="E102:G102"/>
    <mergeCell ref="B103:C105"/>
    <mergeCell ref="D103:I103"/>
    <mergeCell ref="D104:I104"/>
    <mergeCell ref="D105:I105"/>
    <mergeCell ref="B98:H98"/>
    <mergeCell ref="L52:L53"/>
    <mergeCell ref="B52:C53"/>
    <mergeCell ref="K61:K63"/>
    <mergeCell ref="D62:H62"/>
    <mergeCell ref="D66:G66"/>
    <mergeCell ref="K66:K68"/>
    <mergeCell ref="A70:I70"/>
    <mergeCell ref="N65:O65"/>
    <mergeCell ref="K52:K53"/>
    <mergeCell ref="A114:B114"/>
    <mergeCell ref="D58:H58"/>
    <mergeCell ref="A54:I54"/>
    <mergeCell ref="J86:J88"/>
    <mergeCell ref="D81:H81"/>
    <mergeCell ref="B71:J71"/>
    <mergeCell ref="B31:H31"/>
    <mergeCell ref="D44:H44"/>
    <mergeCell ref="A41:J41"/>
    <mergeCell ref="G93:H93"/>
    <mergeCell ref="D61:G61"/>
    <mergeCell ref="I113:K113"/>
    <mergeCell ref="A51:I51"/>
    <mergeCell ref="D57:G57"/>
    <mergeCell ref="K57:K59"/>
    <mergeCell ref="C82:I82"/>
    <mergeCell ref="C57:C58"/>
    <mergeCell ref="D52:G52"/>
    <mergeCell ref="D67:H67"/>
    <mergeCell ref="C59:I59"/>
    <mergeCell ref="J94:J95"/>
    <mergeCell ref="C35:H35"/>
    <mergeCell ref="B43:C49"/>
    <mergeCell ref="B65:I65"/>
  </mergeCells>
  <dataValidations count="13">
    <dataValidation type="list" allowBlank="1" showInputMessage="1" showErrorMessage="1" sqref="I35 I108 J74 J63 J68 I37 I43:I49 J59 J82 J78 J103:J105 I31">
      <formula1>$R$18:$T$18</formula1>
    </dataValidation>
    <dataValidation type="date" allowBlank="1" showInputMessage="1" showErrorMessage="1" sqref="J114:K114">
      <formula1>45352</formula1>
      <formula2>45657</formula2>
    </dataValidation>
    <dataValidation type="whole" allowBlank="1" showInputMessage="1" showErrorMessage="1" sqref="H94:H95 H61 H39 H52 H57 H72 H100:H102 H88 H85 H91">
      <formula1>0</formula1>
      <formula2>1000</formula2>
    </dataValidation>
    <dataValidation type="whole" allowBlank="1" showInputMessage="1" showErrorMessage="1" sqref="H76 H80">
      <formula1>0</formula1>
      <formula2>4</formula2>
    </dataValidation>
    <dataValidation type="whole" allowBlank="1" showInputMessage="1" showErrorMessage="1" sqref="H66">
      <formula1>0</formula1>
      <formula2>2</formula2>
    </dataValidation>
    <dataValidation type="whole" allowBlank="1" showInputMessage="1" showErrorMessage="1" sqref="I50">
      <formula1>0</formula1>
      <formula2>10</formula2>
    </dataValidation>
    <dataValidation type="whole" allowBlank="1" showInputMessage="1" showErrorMessage="1" sqref="H28">
      <formula1>0</formula1>
      <formula2>3</formula2>
    </dataValidation>
    <dataValidation type="list" allowBlank="1" showInputMessage="1" showErrorMessage="1" sqref="D20">
      <formula1>$R$16:$U$16</formula1>
    </dataValidation>
    <dataValidation type="date" showInputMessage="1" showErrorMessage="1" sqref="E21:F21 H21">
      <formula1>30317</formula1>
      <formula2>45402</formula2>
    </dataValidation>
    <dataValidation type="list" allowBlank="1" showInputMessage="1" showErrorMessage="1" prompt="Votre Faculté ?" sqref="C8">
      <formula1>$R$15:$Z$15</formula1>
    </dataValidation>
    <dataValidation type="list" allowBlank="1" showInputMessage="1" showErrorMessage="1" sqref="D12:J12">
      <formula1>$R$20:$V$20</formula1>
    </dataValidation>
    <dataValidation type="list" allowBlank="1" showInputMessage="1" showErrorMessage="1" sqref="D18:F18">
      <formula1>$R$17:$AC$17</formula1>
    </dataValidation>
    <dataValidation type="list" allowBlank="1" showInputMessage="1" showErrorMessage="1" sqref="D17:F17">
      <formula1>$R$19:$U$19</formula1>
    </dataValidation>
  </dataValidations>
  <printOptions horizontalCentered="1"/>
  <pageMargins left="0.19685039370078741" right="0.19685039370078741" top="0.27559055118110237" bottom="0.19685039370078741" header="0" footer="0.31496062992125984"/>
  <pageSetup paperSize="9" scale="81" orientation="landscape" verticalDpi="1200" r:id="rId1"/>
  <headerFooter>
    <oddFooter>&amp;L&amp;10      Programme de mobilité à l'étranger (Année : 2024)&amp;C&amp;10Université A. Mira - Bejaia&amp;RPage &amp;P de &amp;N</oddFooter>
  </headerFooter>
  <rowBreaks count="3" manualBreakCount="3">
    <brk id="32" max="16383" man="1"/>
    <brk id="64" max="16383" man="1"/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SP2024</vt:lpstr>
      <vt:lpstr>'SP2024'!Zone_d_impression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AIT-AMOKHTAR</dc:creator>
  <cp:lastModifiedBy>LENOVO  PC</cp:lastModifiedBy>
  <cp:lastPrinted>2024-03-26T14:28:56Z</cp:lastPrinted>
  <dcterms:created xsi:type="dcterms:W3CDTF">2023-02-14T18:32:18Z</dcterms:created>
  <dcterms:modified xsi:type="dcterms:W3CDTF">2024-03-27T08:27:46Z</dcterms:modified>
</cp:coreProperties>
</file>